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SAE\1_SUAPOF\COPAF_Katia\COPET_NUAPE\NUAPE\Resultado da arrecadação\Informativos\2024\08 AGOSTO\"/>
    </mc:Choice>
  </mc:AlternateContent>
  <bookViews>
    <workbookView xWindow="0" yWindow="0" windowWidth="24000" windowHeight="9435"/>
  </bookViews>
  <sheets>
    <sheet name="TAB_1" sheetId="46" r:id="rId1"/>
    <sheet name="TAB_2" sheetId="47" r:id="rId2"/>
    <sheet name="ICMS" sheetId="40" r:id="rId3"/>
    <sheet name="ICMS_At_2010" sheetId="21" state="hidden" r:id="rId4"/>
    <sheet name="ICMS_At_2011" sheetId="12" state="hidden" r:id="rId5"/>
    <sheet name="ICMS_At_2012" sheetId="23" state="hidden" r:id="rId6"/>
    <sheet name="TABELA 6.1_2010" sheetId="22" state="hidden" r:id="rId7"/>
    <sheet name="TABELA 6.2_2011" sheetId="14" state="hidden" r:id="rId8"/>
    <sheet name="TABELA 6.3_2012" sheetId="24" state="hidden" r:id="rId9"/>
    <sheet name="ICMS_At_2023" sheetId="56" r:id="rId10"/>
    <sheet name="ICMS_At_2024 " sheetId="51" r:id="rId11"/>
    <sheet name="ISS" sheetId="43" r:id="rId12"/>
    <sheet name="ISS_At_2023" sheetId="54" r:id="rId13"/>
    <sheet name="ISS_At_2024" sheetId="55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Area" localSheetId="2">ICMS!$A$1:$N$122</definedName>
    <definedName name="_xlnm.Print_Area" localSheetId="3">ICMS_At_2010!$A$1:$O$68</definedName>
    <definedName name="_xlnm.Print_Area" localSheetId="4">ICMS_At_2011!$A$1:$N$44</definedName>
    <definedName name="_xlnm.Print_Area" localSheetId="10">'ICMS_At_2024 '!$A$1:$N$50</definedName>
    <definedName name="_xlnm.Print_Area" localSheetId="11">ISS!$A$1:$K$121</definedName>
    <definedName name="_xlnm.Print_Area" localSheetId="12">ISS_At_2023!$A$1:$N$56</definedName>
    <definedName name="_xlnm.Print_Area" localSheetId="13">ISS_At_2024!$A$1:$N$56</definedName>
    <definedName name="_xlnm.Print_Area" localSheetId="1">TAB_2!$A$1:$M$131</definedName>
    <definedName name="_xlnm.Print_Area" localSheetId="6">'TABELA 6.1_2010'!$A$1:$N$44</definedName>
    <definedName name="_xlnm.Print_Area" localSheetId="7">'TABELA 6.2_2011'!$A$1:$N$43</definedName>
    <definedName name="_xlnm.Print_Titles" localSheetId="2">ICMS!$1:$2</definedName>
    <definedName name="_xlnm.Print_Titles" localSheetId="11">ISS!$1:$2</definedName>
    <definedName name="_xlnm.Print_Titles" localSheetId="0">TAB_1!$1:$2</definedName>
    <definedName name="_xlnm.Print_Titles" localSheetId="1">TAB_2!$1:$2</definedName>
  </definedNames>
  <calcPr calcId="152511"/>
</workbook>
</file>

<file path=xl/calcChain.xml><?xml version="1.0" encoding="utf-8"?>
<calcChain xmlns="http://schemas.openxmlformats.org/spreadsheetml/2006/main">
  <c r="K118" i="43" l="1"/>
  <c r="N118" i="40" l="1"/>
  <c r="C120" i="47" l="1"/>
  <c r="D120" i="47"/>
  <c r="E120" i="47"/>
  <c r="F120" i="47"/>
  <c r="G120" i="47"/>
  <c r="H120" i="47"/>
  <c r="I120" i="47"/>
  <c r="J120" i="47"/>
  <c r="K120" i="47"/>
  <c r="L120" i="47"/>
  <c r="M120" i="47"/>
  <c r="B120" i="47"/>
  <c r="C120" i="46"/>
  <c r="D120" i="46"/>
  <c r="E120" i="46"/>
  <c r="F120" i="46"/>
  <c r="G120" i="46"/>
  <c r="H120" i="46"/>
  <c r="I120" i="46"/>
  <c r="J120" i="46"/>
  <c r="K120" i="46"/>
  <c r="L120" i="46"/>
  <c r="M120" i="46"/>
  <c r="B120" i="46"/>
  <c r="K117" i="43" l="1"/>
  <c r="N117" i="40" l="1"/>
  <c r="N116" i="40" l="1"/>
  <c r="K116" i="43" l="1"/>
  <c r="K115" i="43" l="1"/>
  <c r="N115" i="40" l="1"/>
  <c r="K114" i="43" l="1"/>
  <c r="N114" i="40" l="1"/>
  <c r="G3" i="43" l="1"/>
  <c r="K3" i="43" s="1"/>
  <c r="G4" i="43"/>
  <c r="K4" i="43"/>
  <c r="G5" i="43"/>
  <c r="K5" i="43" s="1"/>
  <c r="G6" i="43"/>
  <c r="K6" i="43"/>
  <c r="G7" i="43"/>
  <c r="K7" i="43" s="1"/>
  <c r="G8" i="43"/>
  <c r="K8" i="43" s="1"/>
  <c r="G9" i="43"/>
  <c r="K9" i="43" s="1"/>
  <c r="G10" i="43"/>
  <c r="K10" i="43"/>
  <c r="G11" i="43"/>
  <c r="K11" i="43" s="1"/>
  <c r="G12" i="43"/>
  <c r="K12" i="43"/>
  <c r="G13" i="43"/>
  <c r="K13" i="43" s="1"/>
  <c r="G14" i="43"/>
  <c r="K14" i="43" s="1"/>
  <c r="G15" i="43"/>
  <c r="K15" i="43" s="1"/>
  <c r="G16" i="43"/>
  <c r="K16" i="43" s="1"/>
  <c r="G17" i="43"/>
  <c r="K17" i="43" s="1"/>
  <c r="G18" i="43"/>
  <c r="K18" i="43" s="1"/>
  <c r="G19" i="43"/>
  <c r="K19" i="43" s="1"/>
  <c r="G20" i="43"/>
  <c r="K20" i="43" s="1"/>
  <c r="G21" i="43"/>
  <c r="K21" i="43" s="1"/>
  <c r="G22" i="43"/>
  <c r="K22" i="43" s="1"/>
  <c r="G23" i="43"/>
  <c r="K23" i="43" s="1"/>
  <c r="G24" i="43"/>
  <c r="K24" i="43" s="1"/>
  <c r="G25" i="43"/>
  <c r="K25" i="43" s="1"/>
  <c r="G26" i="43"/>
  <c r="K26" i="43" s="1"/>
  <c r="G27" i="43"/>
  <c r="K27" i="43" s="1"/>
  <c r="G28" i="43"/>
  <c r="K28" i="43" s="1"/>
  <c r="G29" i="43"/>
  <c r="K29" i="43" s="1"/>
  <c r="G30" i="43"/>
  <c r="K30" i="43" s="1"/>
  <c r="G31" i="43"/>
  <c r="K31" i="43" s="1"/>
  <c r="G32" i="43"/>
  <c r="K32" i="43" s="1"/>
  <c r="G33" i="43"/>
  <c r="K33" i="43" s="1"/>
  <c r="G34" i="43"/>
  <c r="K34" i="43" s="1"/>
  <c r="G35" i="43"/>
  <c r="K35" i="43" s="1"/>
  <c r="G36" i="43"/>
  <c r="K36" i="43" s="1"/>
  <c r="G37" i="43"/>
  <c r="K37" i="43" s="1"/>
  <c r="G38" i="43"/>
  <c r="K38" i="43" s="1"/>
  <c r="G39" i="43"/>
  <c r="K39" i="43" s="1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K72" i="43"/>
  <c r="K73" i="43"/>
  <c r="K74" i="43"/>
  <c r="K75" i="43"/>
  <c r="K76" i="43"/>
  <c r="K77" i="43"/>
  <c r="K78" i="43"/>
  <c r="K79" i="43"/>
  <c r="K80" i="43"/>
  <c r="K81" i="43"/>
  <c r="K82" i="43"/>
  <c r="K83" i="43"/>
  <c r="K84" i="43"/>
  <c r="K85" i="43"/>
  <c r="K86" i="43"/>
  <c r="K87" i="43"/>
  <c r="K88" i="43"/>
  <c r="K89" i="43"/>
  <c r="K90" i="43"/>
  <c r="K91" i="43"/>
  <c r="K92" i="43"/>
  <c r="K93" i="43"/>
  <c r="K94" i="43"/>
  <c r="K95" i="43"/>
  <c r="K96" i="43"/>
  <c r="K97" i="43"/>
  <c r="K98" i="43"/>
  <c r="K99" i="43"/>
  <c r="K100" i="43"/>
  <c r="K101" i="43"/>
  <c r="K102" i="43"/>
  <c r="K103" i="43"/>
  <c r="K104" i="43"/>
  <c r="K105" i="43"/>
  <c r="K106" i="43"/>
  <c r="K107" i="43"/>
  <c r="K108" i="43"/>
  <c r="K109" i="43"/>
  <c r="K110" i="43"/>
  <c r="K111" i="43"/>
  <c r="K112" i="43"/>
  <c r="K113" i="43"/>
  <c r="N113" i="40" l="1"/>
  <c r="N112" i="40" l="1"/>
  <c r="N111" i="40" l="1"/>
  <c r="C107" i="47" l="1"/>
  <c r="D107" i="47"/>
  <c r="E107" i="47"/>
  <c r="F107" i="47"/>
  <c r="G107" i="47"/>
  <c r="H107" i="47"/>
  <c r="I107" i="47"/>
  <c r="J107" i="47"/>
  <c r="K107" i="47"/>
  <c r="L107" i="47"/>
  <c r="M107" i="47"/>
  <c r="B107" i="47"/>
  <c r="N110" i="40" l="1"/>
  <c r="N109" i="40" l="1"/>
  <c r="N108" i="40" l="1"/>
  <c r="N107" i="40" l="1"/>
  <c r="N106" i="40" l="1"/>
  <c r="N105" i="40"/>
  <c r="N104" i="40" l="1"/>
  <c r="N102" i="40" l="1"/>
  <c r="N103" i="40"/>
  <c r="M81" i="47" l="1"/>
  <c r="M94" i="47"/>
  <c r="N101" i="40" l="1"/>
  <c r="B3" i="47" l="1"/>
  <c r="C3" i="47"/>
  <c r="D3" i="47"/>
  <c r="E3" i="47"/>
  <c r="F3" i="47"/>
  <c r="G3" i="47"/>
  <c r="H3" i="47"/>
  <c r="I3" i="47"/>
  <c r="J3" i="47"/>
  <c r="K3" i="47"/>
  <c r="L3" i="47"/>
  <c r="M3" i="47"/>
  <c r="N100" i="40" l="1"/>
  <c r="B94" i="47" l="1"/>
  <c r="C94" i="47"/>
  <c r="D94" i="47"/>
  <c r="E94" i="47"/>
  <c r="F94" i="47"/>
  <c r="G94" i="47"/>
  <c r="H94" i="47"/>
  <c r="I94" i="47"/>
  <c r="J94" i="47"/>
  <c r="K94" i="47"/>
  <c r="L94" i="47"/>
  <c r="N99" i="40" l="1"/>
  <c r="N98" i="40" l="1"/>
  <c r="N97" i="40" l="1"/>
  <c r="N96" i="40" l="1"/>
  <c r="M29" i="47" l="1"/>
  <c r="N95" i="40" l="1"/>
  <c r="N94" i="40"/>
  <c r="N93" i="40"/>
  <c r="N92" i="40" l="1"/>
  <c r="N91" i="40" l="1"/>
  <c r="C16" i="47" l="1"/>
  <c r="D16" i="47"/>
  <c r="E16" i="47"/>
  <c r="F16" i="47"/>
  <c r="G16" i="47"/>
  <c r="H16" i="47"/>
  <c r="I16" i="47"/>
  <c r="J16" i="47"/>
  <c r="K16" i="47"/>
  <c r="L16" i="47"/>
  <c r="M16" i="47"/>
  <c r="B16" i="47"/>
  <c r="C29" i="47"/>
  <c r="D29" i="47"/>
  <c r="E29" i="47"/>
  <c r="F29" i="47"/>
  <c r="G29" i="47"/>
  <c r="H29" i="47"/>
  <c r="I29" i="47"/>
  <c r="J29" i="47"/>
  <c r="K29" i="47"/>
  <c r="L29" i="47"/>
  <c r="B29" i="47"/>
  <c r="C42" i="47"/>
  <c r="D42" i="47"/>
  <c r="E42" i="47"/>
  <c r="F42" i="47"/>
  <c r="G42" i="47"/>
  <c r="H42" i="47"/>
  <c r="I42" i="47"/>
  <c r="J42" i="47"/>
  <c r="K42" i="47"/>
  <c r="L42" i="47"/>
  <c r="M42" i="47"/>
  <c r="B42" i="47"/>
  <c r="C55" i="47"/>
  <c r="D55" i="47"/>
  <c r="E55" i="47"/>
  <c r="F55" i="47"/>
  <c r="G55" i="47"/>
  <c r="H55" i="47"/>
  <c r="I55" i="47"/>
  <c r="J55" i="47"/>
  <c r="K55" i="47"/>
  <c r="L55" i="47"/>
  <c r="M55" i="47"/>
  <c r="B55" i="47"/>
  <c r="C68" i="47"/>
  <c r="D68" i="47"/>
  <c r="E68" i="47"/>
  <c r="F68" i="47"/>
  <c r="G68" i="47"/>
  <c r="H68" i="47"/>
  <c r="I68" i="47"/>
  <c r="J68" i="47"/>
  <c r="K68" i="47"/>
  <c r="L68" i="47"/>
  <c r="M68" i="47"/>
  <c r="B68" i="47"/>
  <c r="C81" i="47"/>
  <c r="D81" i="47"/>
  <c r="E81" i="47"/>
  <c r="F81" i="47"/>
  <c r="G81" i="47"/>
  <c r="H81" i="47"/>
  <c r="I81" i="47"/>
  <c r="J81" i="47"/>
  <c r="K81" i="47"/>
  <c r="L81" i="47"/>
  <c r="B81" i="47"/>
  <c r="N90" i="40" l="1"/>
  <c r="N89" i="40" l="1"/>
  <c r="N88" i="40" l="1"/>
  <c r="N87" i="40" l="1"/>
  <c r="N86" i="40" l="1"/>
  <c r="N85" i="40" l="1"/>
  <c r="N83" i="40" l="1"/>
  <c r="N81" i="40" l="1"/>
  <c r="N75" i="40" l="1"/>
  <c r="N74" i="40" l="1"/>
  <c r="N80" i="40"/>
  <c r="N79" i="40"/>
  <c r="N78" i="40"/>
  <c r="N76" i="40" l="1"/>
  <c r="N77" i="40" l="1"/>
  <c r="N73" i="40" l="1"/>
  <c r="N70" i="40" l="1"/>
  <c r="N71" i="40"/>
  <c r="N72" i="40"/>
  <c r="N68" i="40" l="1"/>
  <c r="N69" i="40" l="1"/>
  <c r="N67" i="40" l="1"/>
  <c r="N66" i="40" l="1"/>
  <c r="N64" i="40" l="1"/>
  <c r="N65" i="40" l="1"/>
  <c r="N62" i="40" l="1"/>
  <c r="N63" i="40" l="1"/>
  <c r="N59" i="40" l="1"/>
  <c r="N60" i="40" l="1"/>
  <c r="N57" i="40" l="1"/>
  <c r="N58" i="40" l="1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N3" i="40"/>
  <c r="N40" i="24" l="1"/>
  <c r="L40" i="23"/>
  <c r="M40" i="23"/>
  <c r="A7" i="24"/>
  <c r="A27" i="24"/>
  <c r="A9" i="24"/>
  <c r="A17" i="24"/>
  <c r="A36" i="24"/>
  <c r="A6" i="24"/>
  <c r="A23" i="24"/>
  <c r="A25" i="24"/>
  <c r="A16" i="24"/>
  <c r="A29" i="24"/>
  <c r="A39" i="24"/>
  <c r="A11" i="24"/>
  <c r="A32" i="24"/>
  <c r="A8" i="24"/>
  <c r="A18" i="24"/>
  <c r="A14" i="24"/>
  <c r="A4" i="24"/>
  <c r="A38" i="24"/>
  <c r="A5" i="24"/>
  <c r="A33" i="24"/>
  <c r="A30" i="24"/>
  <c r="A24" i="24"/>
  <c r="A10" i="24"/>
  <c r="A35" i="24"/>
  <c r="A37" i="24"/>
  <c r="A31" i="24"/>
  <c r="A19" i="24"/>
  <c r="A13" i="24"/>
  <c r="A26" i="24"/>
  <c r="A20" i="24"/>
  <c r="A15" i="24"/>
  <c r="A21" i="24"/>
  <c r="A12" i="24"/>
  <c r="A34" i="24"/>
  <c r="A28" i="24"/>
  <c r="A22" i="24"/>
  <c r="J40" i="23"/>
  <c r="N37" i="23"/>
  <c r="H40" i="23"/>
  <c r="G40" i="23"/>
  <c r="F40" i="23"/>
  <c r="E40" i="23"/>
  <c r="D40" i="23"/>
  <c r="C40" i="23"/>
  <c r="B40" i="23"/>
  <c r="N5" i="23"/>
  <c r="N6" i="23"/>
  <c r="N7" i="23"/>
  <c r="N8" i="23"/>
  <c r="N9" i="23"/>
  <c r="N11" i="23"/>
  <c r="N12" i="23"/>
  <c r="N13" i="23"/>
  <c r="N14" i="23"/>
  <c r="N15" i="23"/>
  <c r="N16" i="23"/>
  <c r="N18" i="23"/>
  <c r="N19" i="23"/>
  <c r="N20" i="23"/>
  <c r="N21" i="23"/>
  <c r="N22" i="23"/>
  <c r="N23" i="23"/>
  <c r="N24" i="23"/>
  <c r="N25" i="23"/>
  <c r="N26" i="23"/>
  <c r="N28" i="23"/>
  <c r="N29" i="23"/>
  <c r="N30" i="23"/>
  <c r="N31" i="23"/>
  <c r="N32" i="23"/>
  <c r="N33" i="23"/>
  <c r="N34" i="23"/>
  <c r="N35" i="23"/>
  <c r="N36" i="23"/>
  <c r="N38" i="23"/>
  <c r="N39" i="23"/>
  <c r="F21" i="21"/>
  <c r="N40" i="12"/>
  <c r="M40" i="12"/>
  <c r="L40" i="12"/>
  <c r="B5" i="21"/>
  <c r="C5" i="21"/>
  <c r="D5" i="21"/>
  <c r="E5" i="21"/>
  <c r="F5" i="21"/>
  <c r="G5" i="21"/>
  <c r="H5" i="21"/>
  <c r="I5" i="21"/>
  <c r="J5" i="21"/>
  <c r="K5" i="21"/>
  <c r="L5" i="21"/>
  <c r="M5" i="21"/>
  <c r="B6" i="21"/>
  <c r="C6" i="21"/>
  <c r="D6" i="21"/>
  <c r="E6" i="21"/>
  <c r="F6" i="21"/>
  <c r="G6" i="21"/>
  <c r="H6" i="21"/>
  <c r="I6" i="21"/>
  <c r="J6" i="21"/>
  <c r="K6" i="21"/>
  <c r="L6" i="21"/>
  <c r="M6" i="21"/>
  <c r="B7" i="21"/>
  <c r="C7" i="21"/>
  <c r="D7" i="21"/>
  <c r="E7" i="21"/>
  <c r="F7" i="21"/>
  <c r="G7" i="21"/>
  <c r="H7" i="21"/>
  <c r="I7" i="21"/>
  <c r="J7" i="21"/>
  <c r="K7" i="21"/>
  <c r="L7" i="21"/>
  <c r="M7" i="21"/>
  <c r="B8" i="21"/>
  <c r="C8" i="21"/>
  <c r="D8" i="21"/>
  <c r="E8" i="21"/>
  <c r="F8" i="21"/>
  <c r="G8" i="21"/>
  <c r="H8" i="21"/>
  <c r="I8" i="21"/>
  <c r="J8" i="21"/>
  <c r="K8" i="21"/>
  <c r="L8" i="21"/>
  <c r="M8" i="21"/>
  <c r="B9" i="21"/>
  <c r="C9" i="21"/>
  <c r="D9" i="21"/>
  <c r="E9" i="21"/>
  <c r="F9" i="21"/>
  <c r="G9" i="21"/>
  <c r="H9" i="21"/>
  <c r="I9" i="21"/>
  <c r="J9" i="21"/>
  <c r="K9" i="21"/>
  <c r="L9" i="21"/>
  <c r="M9" i="21"/>
  <c r="B11" i="21"/>
  <c r="B12" i="21"/>
  <c r="B13" i="21"/>
  <c r="B14" i="21"/>
  <c r="B15" i="21"/>
  <c r="B16" i="21"/>
  <c r="C11" i="21"/>
  <c r="C12" i="21"/>
  <c r="C13" i="21"/>
  <c r="C14" i="21"/>
  <c r="C15" i="21"/>
  <c r="C16" i="21"/>
  <c r="D11" i="21"/>
  <c r="D12" i="21"/>
  <c r="D13" i="21"/>
  <c r="D14" i="21"/>
  <c r="D15" i="21"/>
  <c r="D16" i="21"/>
  <c r="E11" i="21"/>
  <c r="E12" i="21"/>
  <c r="E13" i="21"/>
  <c r="E14" i="21"/>
  <c r="E15" i="21"/>
  <c r="E16" i="21"/>
  <c r="F11" i="21"/>
  <c r="F12" i="21"/>
  <c r="F13" i="21"/>
  <c r="F14" i="21"/>
  <c r="F15" i="21"/>
  <c r="F16" i="21"/>
  <c r="G11" i="21"/>
  <c r="G12" i="21"/>
  <c r="G13" i="21"/>
  <c r="G14" i="21"/>
  <c r="G15" i="21"/>
  <c r="G16" i="21"/>
  <c r="H11" i="21"/>
  <c r="H12" i="21"/>
  <c r="H13" i="21"/>
  <c r="H14" i="21"/>
  <c r="H15" i="21"/>
  <c r="H16" i="21"/>
  <c r="I11" i="21"/>
  <c r="I12" i="21"/>
  <c r="I13" i="21"/>
  <c r="I14" i="21"/>
  <c r="I15" i="21"/>
  <c r="I16" i="21"/>
  <c r="J11" i="21"/>
  <c r="J12" i="21"/>
  <c r="J13" i="21"/>
  <c r="J14" i="21"/>
  <c r="J15" i="21"/>
  <c r="J16" i="21"/>
  <c r="K11" i="21"/>
  <c r="K12" i="21"/>
  <c r="K13" i="21"/>
  <c r="K14" i="21"/>
  <c r="K15" i="21"/>
  <c r="K16" i="21"/>
  <c r="L11" i="21"/>
  <c r="L12" i="21"/>
  <c r="L13" i="21"/>
  <c r="L14" i="21"/>
  <c r="L15" i="21"/>
  <c r="L16" i="21"/>
  <c r="M11" i="21"/>
  <c r="M12" i="21"/>
  <c r="M13" i="21"/>
  <c r="M14" i="21"/>
  <c r="M15" i="21"/>
  <c r="M16" i="21"/>
  <c r="B18" i="21"/>
  <c r="B19" i="21"/>
  <c r="B20" i="21"/>
  <c r="B21" i="21"/>
  <c r="B22" i="21"/>
  <c r="B23" i="21"/>
  <c r="B24" i="21"/>
  <c r="B25" i="21"/>
  <c r="B26" i="21"/>
  <c r="C18" i="21"/>
  <c r="C19" i="21"/>
  <c r="C20" i="21"/>
  <c r="C21" i="21"/>
  <c r="C22" i="21"/>
  <c r="C23" i="21"/>
  <c r="C24" i="21"/>
  <c r="C25" i="21"/>
  <c r="C26" i="21"/>
  <c r="D18" i="21"/>
  <c r="D19" i="21"/>
  <c r="D20" i="21"/>
  <c r="D21" i="21"/>
  <c r="D22" i="21"/>
  <c r="D23" i="21"/>
  <c r="D24" i="21"/>
  <c r="D25" i="21"/>
  <c r="D26" i="21"/>
  <c r="E18" i="21"/>
  <c r="E19" i="21"/>
  <c r="E20" i="21"/>
  <c r="E21" i="21"/>
  <c r="E22" i="21"/>
  <c r="E23" i="21"/>
  <c r="E24" i="21"/>
  <c r="E25" i="21"/>
  <c r="E26" i="21"/>
  <c r="F18" i="21"/>
  <c r="F19" i="21"/>
  <c r="F20" i="21"/>
  <c r="F22" i="21"/>
  <c r="F23" i="21"/>
  <c r="F24" i="21"/>
  <c r="F25" i="21"/>
  <c r="F26" i="21"/>
  <c r="G18" i="21"/>
  <c r="G19" i="21"/>
  <c r="G20" i="21"/>
  <c r="G21" i="21"/>
  <c r="G22" i="21"/>
  <c r="G23" i="21"/>
  <c r="G24" i="21"/>
  <c r="G25" i="21"/>
  <c r="G26" i="21"/>
  <c r="H18" i="21"/>
  <c r="H19" i="21"/>
  <c r="H20" i="21"/>
  <c r="H21" i="21"/>
  <c r="H22" i="21"/>
  <c r="H23" i="21"/>
  <c r="H24" i="21"/>
  <c r="H25" i="21"/>
  <c r="H26" i="21"/>
  <c r="I18" i="21"/>
  <c r="I19" i="21"/>
  <c r="I20" i="21"/>
  <c r="I21" i="21"/>
  <c r="I22" i="21"/>
  <c r="I23" i="21"/>
  <c r="I24" i="21"/>
  <c r="I25" i="21"/>
  <c r="I26" i="21"/>
  <c r="J18" i="21"/>
  <c r="J19" i="21"/>
  <c r="J20" i="21"/>
  <c r="J21" i="21"/>
  <c r="J22" i="21"/>
  <c r="J23" i="21"/>
  <c r="J24" i="21"/>
  <c r="J25" i="21"/>
  <c r="J26" i="21"/>
  <c r="K18" i="21"/>
  <c r="K19" i="21"/>
  <c r="K20" i="21"/>
  <c r="K21" i="21"/>
  <c r="K22" i="21"/>
  <c r="K23" i="21"/>
  <c r="K24" i="21"/>
  <c r="K25" i="21"/>
  <c r="K26" i="21"/>
  <c r="L18" i="21"/>
  <c r="L19" i="21"/>
  <c r="L20" i="21"/>
  <c r="L21" i="21"/>
  <c r="L22" i="21"/>
  <c r="L23" i="21"/>
  <c r="L24" i="21"/>
  <c r="L25" i="21"/>
  <c r="L26" i="21"/>
  <c r="M18" i="21"/>
  <c r="M19" i="21"/>
  <c r="M20" i="21"/>
  <c r="M21" i="21"/>
  <c r="M22" i="21"/>
  <c r="M23" i="21"/>
  <c r="M24" i="21"/>
  <c r="M25" i="21"/>
  <c r="M26" i="21"/>
  <c r="B28" i="21"/>
  <c r="B29" i="21"/>
  <c r="B30" i="21"/>
  <c r="B31" i="21"/>
  <c r="B32" i="21"/>
  <c r="B33" i="21"/>
  <c r="B34" i="21"/>
  <c r="B35" i="21"/>
  <c r="B36" i="21"/>
  <c r="C28" i="21"/>
  <c r="C29" i="21"/>
  <c r="C30" i="21"/>
  <c r="C31" i="21"/>
  <c r="C32" i="21"/>
  <c r="C33" i="21"/>
  <c r="C34" i="21"/>
  <c r="C35" i="21"/>
  <c r="C36" i="21"/>
  <c r="D28" i="21"/>
  <c r="D29" i="21"/>
  <c r="D30" i="21"/>
  <c r="D31" i="21"/>
  <c r="D32" i="21"/>
  <c r="D33" i="21"/>
  <c r="D34" i="21"/>
  <c r="D35" i="21"/>
  <c r="D36" i="21"/>
  <c r="E28" i="21"/>
  <c r="E29" i="21"/>
  <c r="E30" i="21"/>
  <c r="E31" i="21"/>
  <c r="E32" i="21"/>
  <c r="E33" i="21"/>
  <c r="E34" i="21"/>
  <c r="E35" i="21"/>
  <c r="E36" i="21"/>
  <c r="F28" i="21"/>
  <c r="F29" i="21"/>
  <c r="F30" i="21"/>
  <c r="F31" i="21"/>
  <c r="F32" i="21"/>
  <c r="F33" i="21"/>
  <c r="F34" i="21"/>
  <c r="F35" i="21"/>
  <c r="F36" i="21"/>
  <c r="G28" i="21"/>
  <c r="G29" i="21"/>
  <c r="G30" i="21"/>
  <c r="G31" i="21"/>
  <c r="G32" i="21"/>
  <c r="G33" i="21"/>
  <c r="G34" i="21"/>
  <c r="G35" i="21"/>
  <c r="G36" i="21"/>
  <c r="H28" i="21"/>
  <c r="H29" i="21"/>
  <c r="H30" i="21"/>
  <c r="H31" i="21"/>
  <c r="H32" i="21"/>
  <c r="H33" i="21"/>
  <c r="H34" i="21"/>
  <c r="H35" i="21"/>
  <c r="H36" i="21"/>
  <c r="I28" i="21"/>
  <c r="I29" i="21"/>
  <c r="I30" i="21"/>
  <c r="I31" i="21"/>
  <c r="I32" i="21"/>
  <c r="I33" i="21"/>
  <c r="I34" i="21"/>
  <c r="I35" i="21"/>
  <c r="I36" i="21"/>
  <c r="J28" i="21"/>
  <c r="J29" i="21"/>
  <c r="J30" i="21"/>
  <c r="J31" i="21"/>
  <c r="J32" i="21"/>
  <c r="J33" i="21"/>
  <c r="J34" i="21"/>
  <c r="J35" i="21"/>
  <c r="J36" i="21"/>
  <c r="K28" i="21"/>
  <c r="K29" i="21"/>
  <c r="K30" i="21"/>
  <c r="K31" i="21"/>
  <c r="K32" i="21"/>
  <c r="K33" i="21"/>
  <c r="K34" i="21"/>
  <c r="K35" i="21"/>
  <c r="K36" i="21"/>
  <c r="L28" i="21"/>
  <c r="L29" i="21"/>
  <c r="L30" i="21"/>
  <c r="L31" i="21"/>
  <c r="L32" i="21"/>
  <c r="L33" i="21"/>
  <c r="L34" i="21"/>
  <c r="L35" i="21"/>
  <c r="L36" i="21"/>
  <c r="M28" i="21"/>
  <c r="M29" i="21"/>
  <c r="M30" i="21"/>
  <c r="M31" i="21"/>
  <c r="M32" i="21"/>
  <c r="M33" i="21"/>
  <c r="M34" i="21"/>
  <c r="M35" i="21"/>
  <c r="M36" i="21"/>
  <c r="B38" i="21"/>
  <c r="B39" i="21"/>
  <c r="C38" i="21"/>
  <c r="C39" i="21"/>
  <c r="D38" i="21"/>
  <c r="D39" i="21"/>
  <c r="E38" i="21"/>
  <c r="E39" i="21"/>
  <c r="F38" i="21"/>
  <c r="F39" i="21"/>
  <c r="G38" i="21"/>
  <c r="G39" i="21"/>
  <c r="H38" i="21"/>
  <c r="H39" i="21"/>
  <c r="I38" i="21"/>
  <c r="I39" i="21"/>
  <c r="J38" i="21"/>
  <c r="J39" i="21"/>
  <c r="K38" i="21"/>
  <c r="K39" i="21"/>
  <c r="L38" i="21"/>
  <c r="L39" i="21"/>
  <c r="M38" i="21"/>
  <c r="M39" i="21"/>
  <c r="K5" i="12"/>
  <c r="K6" i="12"/>
  <c r="K7" i="12"/>
  <c r="K8" i="12"/>
  <c r="K9" i="12"/>
  <c r="K11" i="12"/>
  <c r="K12" i="12"/>
  <c r="K13" i="12"/>
  <c r="K14" i="12"/>
  <c r="K15" i="12"/>
  <c r="K16" i="12"/>
  <c r="K18" i="12"/>
  <c r="K19" i="12"/>
  <c r="K20" i="12"/>
  <c r="K21" i="12"/>
  <c r="K22" i="12"/>
  <c r="K23" i="12"/>
  <c r="K24" i="12"/>
  <c r="K25" i="12"/>
  <c r="K26" i="12"/>
  <c r="K28" i="12"/>
  <c r="K29" i="12"/>
  <c r="K30" i="12"/>
  <c r="K31" i="12"/>
  <c r="K32" i="12"/>
  <c r="K33" i="12"/>
  <c r="K34" i="12"/>
  <c r="K35" i="12"/>
  <c r="K36" i="12"/>
  <c r="K38" i="12"/>
  <c r="K39" i="12"/>
  <c r="N21" i="21"/>
  <c r="N27" i="23"/>
  <c r="K40" i="23"/>
  <c r="N17" i="23"/>
  <c r="N10" i="23"/>
  <c r="I40" i="23"/>
  <c r="K37" i="12" l="1"/>
  <c r="K37" i="21"/>
  <c r="G37" i="21"/>
  <c r="C37" i="21"/>
  <c r="N12" i="21"/>
  <c r="N16" i="21"/>
  <c r="N14" i="21"/>
  <c r="I10" i="21"/>
  <c r="H37" i="21"/>
  <c r="J37" i="21"/>
  <c r="N39" i="21"/>
  <c r="D27" i="21"/>
  <c r="N30" i="21"/>
  <c r="M17" i="21"/>
  <c r="M10" i="21"/>
  <c r="E10" i="21"/>
  <c r="D37" i="21"/>
  <c r="J27" i="21"/>
  <c r="L17" i="21"/>
  <c r="G10" i="21"/>
  <c r="C10" i="21"/>
  <c r="E37" i="21"/>
  <c r="L37" i="21"/>
  <c r="K27" i="12"/>
  <c r="K17" i="12"/>
  <c r="M27" i="21"/>
  <c r="L27" i="21"/>
  <c r="K27" i="21"/>
  <c r="N34" i="21"/>
  <c r="N35" i="21"/>
  <c r="N36" i="21"/>
  <c r="N28" i="21"/>
  <c r="F27" i="21"/>
  <c r="E27" i="21"/>
  <c r="N31" i="21"/>
  <c r="N32" i="21"/>
  <c r="N33" i="21"/>
  <c r="N19" i="21"/>
  <c r="I17" i="21"/>
  <c r="H17" i="21"/>
  <c r="N22" i="21"/>
  <c r="N23" i="21"/>
  <c r="N24" i="21"/>
  <c r="N25" i="21"/>
  <c r="N26" i="21"/>
  <c r="N18" i="21"/>
  <c r="L10" i="21"/>
  <c r="N15" i="21"/>
  <c r="B10" i="21"/>
  <c r="N9" i="21"/>
  <c r="N7" i="21"/>
  <c r="N5" i="21"/>
  <c r="J17" i="21"/>
  <c r="C27" i="21"/>
  <c r="N11" i="21"/>
  <c r="N20" i="21"/>
  <c r="N29" i="21"/>
  <c r="N38" i="21"/>
  <c r="B27" i="21"/>
  <c r="G27" i="21"/>
  <c r="N13" i="21"/>
  <c r="M37" i="21"/>
  <c r="F37" i="21"/>
  <c r="B37" i="21"/>
  <c r="D17" i="21"/>
  <c r="H27" i="21"/>
  <c r="C17" i="21"/>
  <c r="N40" i="23"/>
  <c r="I27" i="21"/>
  <c r="K10" i="12"/>
  <c r="F17" i="21"/>
  <c r="D10" i="21"/>
  <c r="K10" i="21"/>
  <c r="E17" i="21"/>
  <c r="N8" i="21"/>
  <c r="N6" i="21"/>
  <c r="I37" i="21"/>
  <c r="K17" i="21"/>
  <c r="G17" i="21"/>
  <c r="B17" i="21"/>
  <c r="J10" i="21"/>
  <c r="H10" i="21"/>
  <c r="F10" i="21"/>
  <c r="B40" i="21" l="1"/>
  <c r="H40" i="21"/>
  <c r="G40" i="21"/>
  <c r="M40" i="21"/>
  <c r="N17" i="21"/>
  <c r="N37" i="21"/>
  <c r="D40" i="21"/>
  <c r="C40" i="21"/>
  <c r="K40" i="12"/>
  <c r="E40" i="21"/>
  <c r="L40" i="21"/>
  <c r="F40" i="21"/>
  <c r="J40" i="21"/>
  <c r="I40" i="21"/>
  <c r="N10" i="21"/>
  <c r="K40" i="21"/>
  <c r="N27" i="21"/>
  <c r="N40" i="21" l="1"/>
</calcChain>
</file>

<file path=xl/sharedStrings.xml><?xml version="1.0" encoding="utf-8"?>
<sst xmlns="http://schemas.openxmlformats.org/spreadsheetml/2006/main" count="1249" uniqueCount="184">
  <si>
    <t>ADVOCACIA</t>
  </si>
  <si>
    <t>AGENCIAMENTO DE MÃO-DE-OBRA E SIMILARES</t>
  </si>
  <si>
    <t>CABELEIREIROS E SIMILARES</t>
  </si>
  <si>
    <t>CONSULTORIA E CONTABILIDADE</t>
  </si>
  <si>
    <t>DIVERSÕES</t>
  </si>
  <si>
    <t>ENSINO</t>
  </si>
  <si>
    <t>ESTACIONAMENTOS DE VEÍCULOS</t>
  </si>
  <si>
    <t>GRÁFICA E EDITORAÇÃO</t>
  </si>
  <si>
    <t>HOTELARIA</t>
  </si>
  <si>
    <t>IMOBILIÁRIA</t>
  </si>
  <si>
    <t>INFORMÁTICA</t>
  </si>
  <si>
    <t>LIMPEZA</t>
  </si>
  <si>
    <t>LOCAÇÃO DE VEÍCULOS</t>
  </si>
  <si>
    <t>OUTROS SERVIÇOS</t>
  </si>
  <si>
    <t>PUBLICIDADE</t>
  </si>
  <si>
    <t xml:space="preserve">REPARAÇÃO DE VEÍCULOS </t>
  </si>
  <si>
    <t>REPRESENTAÇÃO COMERCIAL</t>
  </si>
  <si>
    <t>SANEAMENTO BÁSICO</t>
  </si>
  <si>
    <t>SEGURANÇA</t>
  </si>
  <si>
    <t>TRANSPORTE</t>
  </si>
  <si>
    <t>TURISMO</t>
  </si>
  <si>
    <t>VÍDEO, FOTO E SIMILARES</t>
  </si>
  <si>
    <t>ALIMENTAÇÃO</t>
  </si>
  <si>
    <t>ASSISTÊNCIA SOCIAL</t>
  </si>
  <si>
    <t>CARTÓRIOS</t>
  </si>
  <si>
    <t>CONDICIONAMENTO FISICO</t>
  </si>
  <si>
    <t>FUNERÁRIAS</t>
  </si>
  <si>
    <t>LAVANDERIAS</t>
  </si>
  <si>
    <t>ÓTICAS</t>
  </si>
  <si>
    <t>OUTROS SETORES</t>
  </si>
  <si>
    <t>SERVIÇO PÚBLICO</t>
  </si>
  <si>
    <t>Valores correntes em R$ mil</t>
  </si>
  <si>
    <t>Ano/Mês</t>
  </si>
  <si>
    <t>TOTAL</t>
  </si>
  <si>
    <t>Atividade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</si>
  <si>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</si>
  <si>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</si>
  <si>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</si>
  <si>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</si>
  <si>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</si>
  <si>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</si>
  <si>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</si>
  <si>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</si>
  <si>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</si>
  <si>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</si>
  <si>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</si>
  <si>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</si>
  <si>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ENERGIA ELÉTRICA</t>
  </si>
  <si>
    <t>COMBUSTIVEIS</t>
  </si>
  <si>
    <t>COMUNICAÇÃO</t>
  </si>
  <si>
    <t>VEÍCULOS</t>
  </si>
  <si>
    <t>AGROPECUÁRIA</t>
  </si>
  <si>
    <t>INDÚSTRIA</t>
  </si>
  <si>
    <t xml:space="preserve">   Bebidas</t>
  </si>
  <si>
    <t xml:space="preserve">   Cimento</t>
  </si>
  <si>
    <t xml:space="preserve">   Alimentos</t>
  </si>
  <si>
    <t xml:space="preserve">   Tintas</t>
  </si>
  <si>
    <t xml:space="preserve">   Medicamentos</t>
  </si>
  <si>
    <t xml:space="preserve">   Outros</t>
  </si>
  <si>
    <t>COMÉRCIO ATACADISTA</t>
  </si>
  <si>
    <t xml:space="preserve">   Produtos Eletrônicos e de Informática</t>
  </si>
  <si>
    <t xml:space="preserve">   Autopeças</t>
  </si>
  <si>
    <t xml:space="preserve">   Fumo</t>
  </si>
  <si>
    <t xml:space="preserve">   Higiene e Cosméticos</t>
  </si>
  <si>
    <t xml:space="preserve">   Material de Construção</t>
  </si>
  <si>
    <t>COMÉRCIO VAREJISTA</t>
  </si>
  <si>
    <t xml:space="preserve">   Vestuário e Calçados</t>
  </si>
  <si>
    <t xml:space="preserve">   Hipermercados</t>
  </si>
  <si>
    <t xml:space="preserve">   Lojas de Departamentos</t>
  </si>
  <si>
    <t xml:space="preserve">   Móveis</t>
  </si>
  <si>
    <t>SERVIÇOS</t>
  </si>
  <si>
    <t xml:space="preserve">   Transporte Interestadual e Intermunicipal</t>
  </si>
  <si>
    <t>Fonte: SITAF.</t>
  </si>
  <si>
    <t>INSTITUIÇÕES FINANCEIRAS E DE SEGURO</t>
  </si>
  <si>
    <t>SAÚDE E VETERINÁRIA</t>
  </si>
  <si>
    <t>MANUTENÇÃO E ASSISTÊNCIA TÉCNICA</t>
  </si>
  <si>
    <t>CONSTRUÇÃO CIVIL</t>
  </si>
  <si>
    <t>fev</t>
  </si>
  <si>
    <t xml:space="preserve">   Restaurantes Bares e Lanchonetes</t>
  </si>
  <si>
    <t>Nota: Arrecadação por  segmento econômico apurada com base em relatório específico do SITAF gerado em 03/02/2011.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</si>
  <si>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TABELA 6.1 Distrito Federal: arrecadação do ISS por atividade econômica - 2010</t>
  </si>
  <si>
    <t>TABELA 6.2 Distrito Federal: arrecadação do ISS por atividade econômica - 2011</t>
  </si>
  <si>
    <t>TABELA 4.1 Distrito Federal: arrecadação do ICMS, inclusive o regime simplificado de tributação, por setor de atividade econômica - 2010</t>
  </si>
  <si>
    <t>TABELA 4.2 Distrito Federal: arrecadação do ICMS, inclusive o regime simplificado de tributação, por setor de atividade econômica - 2011</t>
  </si>
  <si>
    <t>Fonte: Arrecadação por  segmento econômico apurada com base em relatório específico do SITAF gerado em 10/02/2011. A totalização dos recolhimentos dos segmentos pode divergir do valor da receita total do imposto apurada no boletim da receita arrecadada.</t>
  </si>
  <si>
    <t>Fonte: SIGGO.</t>
  </si>
  <si>
    <t>ELABORAÇÃO: Gerência de Estudos Econômicos e Política Fiscal/COPAF/SUREC/SEF.</t>
  </si>
  <si>
    <t>Fonte: Arrecadação por  segmento econômico apurada com base em relatório específico do SITAF gerado em 04/12/2011. A totalização dos recolhimentos dos segmentos pode divergir do valor da receita total do imposto apurada no boletim da receita arrecadada.</t>
  </si>
  <si>
    <t>Nota: Arrecadação por  segmento econômico apurada com base em relatório específico do SITAF gerado em 10/02/2012.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</si>
  <si>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Fonte: Arrecadação por  segmento econômico apurada com base em relatório específico do SITAF gerado em 03/01/2013. A totalização dos recolhimentos dos segmentos pode divergir do valor da receita total do imposto apurada no boletim da receita arrecadada.</t>
  </si>
  <si>
    <t>TABELA 4.3 Distrito Federal: arrecadação do ICMS, inclusive o regime simplificado de tributação, por setor de atividade econômica - 2012</t>
  </si>
  <si>
    <t>TABELA 6.3 Distrito Federal: arrecadação do ISS por atividade econômica - 2012</t>
  </si>
  <si>
    <t xml:space="preserve">COMBUSTIVEIS </t>
  </si>
  <si>
    <t xml:space="preserve">COMUNICACAO </t>
  </si>
  <si>
    <t xml:space="preserve">ENERGIA ELETRICA </t>
  </si>
  <si>
    <t xml:space="preserve">VEICULOS </t>
  </si>
  <si>
    <t xml:space="preserve">   Bares, Restaurantes e Lanchonetes</t>
  </si>
  <si>
    <t>ALUGUEL DE MÁQUINAS, EQUIPAMETOS E OUTROS BENS MÓVEIS</t>
  </si>
  <si>
    <t>ATIVIDADES DE COBRANCAS E INFORMACOES CADASTRAIS</t>
  </si>
  <si>
    <t>ATIVIDADES DE ORGANIZAÇÕES E ASSOCIAÇÕES</t>
  </si>
  <si>
    <t>ATIVIDADES DE TELEATENDIMENTO</t>
  </si>
  <si>
    <t>ATIVIDADES PROFISSIONAIS, CIENTIFICAS E TECNICAS PRESTADAS INCLUSIVE A EMPRESAS</t>
  </si>
  <si>
    <t>DEPÓSITOS DE MERCADORIAS</t>
  </si>
  <si>
    <t>HOLDINGS, ADMINISTRAÇÃO DE FUNDOS  E GESTÃO DE ATIVOS NÃO-FINANCEIROS</t>
  </si>
  <si>
    <t>LOCAÇÃO E CONSIGNAÇÃO DE VEÍCULOS</t>
  </si>
  <si>
    <t>OPERAÇÕES AEROPORTOS</t>
  </si>
  <si>
    <t>ORGANIZAÇÕES DE FESTAS E EVENTOS</t>
  </si>
  <si>
    <t>PROFISSIONAIS AUTONOMOS , EXCETO ADVOGADO</t>
  </si>
  <si>
    <t>RECUPERAÇÃO E REFORMA DE MATERIAIS/PRODUTOS DIVERSOS</t>
  </si>
  <si>
    <t>REPARAÇÃO E REBOQUE DE VEÍCULOS</t>
  </si>
  <si>
    <t>SERVIÇOS DE APOIO A EDIFICIOS E CONDOMINIOS PREDIAIS</t>
  </si>
  <si>
    <t>SERVIÇOS DE APOIO ADMINISTRATIVO</t>
  </si>
  <si>
    <t>SERVIÇOS DE INSTALÇAO, MANUTENÇÃO E MEDIÇÃO DE INFRA-ESTRUTURA</t>
  </si>
  <si>
    <t>.</t>
  </si>
  <si>
    <t>jan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</si>
  <si>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</si>
  <si>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</si>
  <si>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</si>
  <si>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</si>
  <si>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</si>
  <si>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</si>
  <si>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</si>
  <si>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</si>
  <si>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</si>
  <si>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</si>
  <si>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IPTU </t>
  </si>
  <si>
    <t xml:space="preserve">IPVA </t>
  </si>
  <si>
    <t xml:space="preserve">ITCD </t>
  </si>
  <si>
    <t xml:space="preserve">ITBI </t>
  </si>
  <si>
    <t xml:space="preserve">ICMS </t>
  </si>
  <si>
    <t xml:space="preserve">ISS </t>
  </si>
  <si>
    <t>ANO/MÊS</t>
  </si>
  <si>
    <t>2018</t>
  </si>
  <si>
    <t>Taxas</t>
  </si>
  <si>
    <t>Outras_Taxas</t>
  </si>
  <si>
    <t>Total</t>
  </si>
  <si>
    <t>2015</t>
  </si>
  <si>
    <t>Outros Impostos (1)</t>
  </si>
  <si>
    <t>TLP (2)</t>
  </si>
  <si>
    <t>Notas: (1) Multas e juros e dívida ativa de origem tributária não consideradas em itens anteriores.</t>
  </si>
  <si>
    <t xml:space="preserve">ANTECIPADO </t>
  </si>
  <si>
    <t>CONSUMIDOR FINAL</t>
  </si>
  <si>
    <t>FCP (1)</t>
  </si>
  <si>
    <t>IMPORTAÇÃO</t>
  </si>
  <si>
    <t>NORMAL</t>
  </si>
  <si>
    <t>OUTROS (2)</t>
  </si>
  <si>
    <t>SIMPLES</t>
  </si>
  <si>
    <t xml:space="preserve">SUBSTITUIÇÃO FORA DO DF </t>
  </si>
  <si>
    <t xml:space="preserve">SUBSTITUIÇÃO TRIBUTARIA NO DF </t>
  </si>
  <si>
    <t xml:space="preserve">DÍVIDA ATIVA     
</t>
  </si>
  <si>
    <t xml:space="preserve">MULTAS E JUROS DA DÍVIDA ATIVA     
</t>
  </si>
  <si>
    <t>MULTAS E JUROS</t>
  </si>
  <si>
    <t>-</t>
  </si>
  <si>
    <t>Fonte: SIGEST.</t>
  </si>
  <si>
    <t xml:space="preserve">         2. Outros - auto de infração, LC 52/97, incentivado, energia elétrica, transporte e comunicação.</t>
  </si>
  <si>
    <t>OUTROS (1)</t>
  </si>
  <si>
    <t xml:space="preserve">RETENCAO TRIBUTARIA VIA SIAFI </t>
  </si>
  <si>
    <t>RETENÇÃO + SUBST.TRIBUTÁRIA</t>
  </si>
  <si>
    <t>SIMPLES NACIONAL</t>
  </si>
  <si>
    <t>DÍVIDA ATIVA</t>
  </si>
  <si>
    <t xml:space="preserve">                    Valores correntes em R$ mil</t>
  </si>
  <si>
    <t>Nota: Arrecadação por segmento econômico apurada com base em relatório específico do SITAF. Tendo em vista a existência de recolhimentos no sistema de arrecadação sem a classificação quanto à atividade econômica, a totalização dos recolhimentos desses segmentos pode divergir do valor da receita total do imposto apurado no boletim da receita arrecadada.</t>
  </si>
  <si>
    <t>2021</t>
  </si>
  <si>
    <t>IRRF</t>
  </si>
  <si>
    <t>Nota: 1. FCP - Fundo de combate a pobreza.</t>
  </si>
  <si>
    <t xml:space="preserve">          (2) Fonte SIGEST.         </t>
  </si>
  <si>
    <t>nd</t>
  </si>
  <si>
    <t>Fonte: SIGEST e SIGGO para Retenção Tributária via SIGGO.</t>
  </si>
  <si>
    <t xml:space="preserve">RETENCAO TRIBUTARIA VIA SIGGO </t>
  </si>
  <si>
    <t>2023</t>
  </si>
  <si>
    <t>2024</t>
  </si>
  <si>
    <t>TABELA 1: Distrito Federal: histórico da receita tributária 2015-2024</t>
  </si>
  <si>
    <t>TABELA 2: Distrito Federal: histórico da receita tributária 2015-2024</t>
  </si>
  <si>
    <t>TABELA 5: Distrito Federal: histórico da arrecadação do ISS por situação de recolhimento (2015-2024)</t>
  </si>
  <si>
    <t>TABELA 6.1: Distrito Federal: arrecadação do ISS por atividade econômica - 2023</t>
  </si>
  <si>
    <t>TABELA 6.2: Distrito Federal: arrecadação do ISS por atividade econômica - 2024</t>
  </si>
  <si>
    <t>TABELA 4.1: Distrito Federal: arrecadação do ICMS por setor de atividade econômica - 2023</t>
  </si>
  <si>
    <t>TABELA 4.2: Distrito Federal: arrecadação do ICMS por setor de atividade econômica - 2024</t>
  </si>
  <si>
    <t>TABELA 3: Distrito Federal: histórico da arrecadação do ICMS por situação de recolhimento (2015-2024)</t>
  </si>
  <si>
    <t>Elaboração: Gerência de Previsão e Análise Fiscal/COAP/SUAE/SEFAZ/SEEC.</t>
  </si>
  <si>
    <t xml:space="preserve">           (2) Fonte SIGEST. (Extração de "memórias de cálculo" - "arrecad. Total" - "séries históricas")        </t>
  </si>
  <si>
    <t>Notas: 1. Outros - Sociedade de profissionais, importação, autônomo, parcelamento e Auto de infração.</t>
  </si>
  <si>
    <t/>
  </si>
  <si>
    <t>Valores constantes de agosto/2024 (INPC/IBGE),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</si>
</sst>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0_);_(* \(#,##0.0000\);_(* &quot;-&quot;??_);_(@_)"/>
    <numFmt numFmtId="169" formatCode="_(* #,##0.00000_);_(* \(#,##0.00000\);_(* &quot;-&quot;??_);_(@_)"/>
    <numFmt numFmtId="170" formatCode="#.0#############E+###"/>
    <numFmt numFmtId="171" formatCode="#,##0.0"/>
    <numFmt numFmtId="172" formatCode="_-* #,##0.0_-;\-* #,##0.0_-;_-* &quot;-&quot;?_-;_-@_-"/>
    <numFmt numFmtId="173" formatCode="_-* #,##0.0_-;\-* #,##0.0_-;_-* &quot;-&quot;??_-;_-@_-"/>
    <numFmt numFmtId="174" formatCode="_(&quot;R$ &quot;* #,##0.00_);_(&quot;R$ &quot;* \(#,##0.00\);_(&quot;R$ &quot;* &quot;-&quot;??_);_(@_)"/>
    <numFmt numFmtId="175" formatCode="#,##0.000_);\(#,##0.000\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indexed="41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4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64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CDCDC"/>
      </left>
      <right/>
      <top/>
      <bottom/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7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8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3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7" fillId="7" borderId="1" applyNumberFormat="0" applyAlignment="0" applyProtection="0"/>
    <xf numFmtId="0" fontId="26" fillId="0" borderId="3" applyNumberFormat="0" applyFill="0" applyAlignment="0" applyProtection="0"/>
    <xf numFmtId="0" fontId="29" fillId="22" borderId="0" applyNumberFormat="0" applyBorder="0" applyAlignment="0" applyProtection="0"/>
    <xf numFmtId="0" fontId="20" fillId="0" borderId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4" borderId="0" applyNumberFormat="0" applyBorder="0" applyAlignment="0" applyProtection="0"/>
    <xf numFmtId="0" fontId="21" fillId="23" borderId="0" applyNumberFormat="0" applyBorder="0" applyAlignment="0" applyProtection="0"/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4" borderId="0" applyNumberFormat="0" applyBorder="0" applyAlignment="0" applyProtection="0"/>
    <xf numFmtId="0" fontId="21" fillId="22" borderId="0" applyNumberFormat="0" applyBorder="0" applyAlignment="0" applyProtection="0"/>
    <xf numFmtId="0" fontId="21" fillId="8" borderId="0" applyNumberFormat="0" applyBorder="0" applyAlignment="0" applyProtection="0"/>
    <xf numFmtId="0" fontId="21" fillId="22" borderId="0" applyNumberFormat="0" applyBorder="0" applyAlignment="0" applyProtection="0"/>
    <xf numFmtId="0" fontId="38" fillId="8" borderId="0" applyNumberFormat="0" applyBorder="0" applyAlignment="0" applyProtection="0"/>
    <xf numFmtId="0" fontId="38" fillId="7" borderId="0" applyNumberFormat="0" applyBorder="0" applyAlignment="0" applyProtection="0"/>
    <xf numFmtId="0" fontId="38" fillId="20" borderId="0" applyNumberFormat="0" applyBorder="0" applyAlignment="0" applyProtection="0"/>
    <xf numFmtId="0" fontId="38" fillId="22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38" fillId="21" borderId="0" applyNumberFormat="0" applyBorder="0" applyAlignment="0" applyProtection="0"/>
    <xf numFmtId="0" fontId="38" fillId="11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23" fillId="6" borderId="0" applyNumberFormat="0" applyBorder="0" applyAlignment="0" applyProtection="0"/>
    <xf numFmtId="0" fontId="10" fillId="0" borderId="0"/>
    <xf numFmtId="0" fontId="29" fillId="22" borderId="0" applyNumberFormat="0" applyBorder="0" applyAlignment="0" applyProtection="0"/>
    <xf numFmtId="0" fontId="9" fillId="0" borderId="0"/>
    <xf numFmtId="0" fontId="10" fillId="0" borderId="0"/>
    <xf numFmtId="0" fontId="10" fillId="0" borderId="0"/>
    <xf numFmtId="0" fontId="37" fillId="23" borderId="7" applyNumberFormat="0" applyFont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2" fillId="21" borderId="2" applyNumberFormat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10" fillId="23" borderId="7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7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0" fillId="0" borderId="28" applyNumberFormat="0" applyFill="0" applyAlignment="0" applyProtection="0"/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74" fontId="17" fillId="0" borderId="0" applyFont="0" applyFill="0" applyBorder="0" applyAlignment="0" applyProtection="0"/>
    <xf numFmtId="0" fontId="17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/>
    <xf numFmtId="0" fontId="4" fillId="35" borderId="35" applyNumberFormat="0" applyFont="0" applyAlignment="0" applyProtection="0"/>
    <xf numFmtId="0" fontId="65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54" fillId="30" borderId="0" applyNumberFormat="0" applyBorder="0" applyAlignment="0" applyProtection="0"/>
    <xf numFmtId="0" fontId="55" fillId="31" borderId="0" applyNumberFormat="0" applyBorder="0" applyAlignment="0" applyProtection="0"/>
    <xf numFmtId="0" fontId="56" fillId="32" borderId="31" applyNumberFormat="0" applyAlignment="0" applyProtection="0"/>
    <xf numFmtId="0" fontId="57" fillId="33" borderId="32" applyNumberFormat="0" applyAlignment="0" applyProtection="0"/>
    <xf numFmtId="0" fontId="58" fillId="33" borderId="31" applyNumberFormat="0" applyAlignment="0" applyProtection="0"/>
    <xf numFmtId="0" fontId="59" fillId="0" borderId="33" applyNumberFormat="0" applyFill="0" applyAlignment="0" applyProtection="0"/>
    <xf numFmtId="0" fontId="60" fillId="34" borderId="34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6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64" fillId="55" borderId="0" applyNumberFormat="0" applyBorder="0" applyAlignment="0" applyProtection="0"/>
    <xf numFmtId="0" fontId="6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64" fillId="5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175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0" fillId="0" borderId="0"/>
    <xf numFmtId="0" fontId="4" fillId="35" borderId="35" applyNumberFormat="0" applyFont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35" borderId="35" applyNumberFormat="0" applyFont="0" applyAlignment="0" applyProtection="0"/>
    <xf numFmtId="0" fontId="10" fillId="0" borderId="0" applyFont="0" applyFill="0" applyBorder="0" applyAlignment="0" applyProtection="0"/>
    <xf numFmtId="0" fontId="4" fillId="0" borderId="0"/>
    <xf numFmtId="0" fontId="4" fillId="35" borderId="35" applyNumberFormat="0" applyFont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4" fillId="35" borderId="35" applyNumberFormat="0" applyFont="0" applyAlignment="0" applyProtection="0"/>
    <xf numFmtId="43" fontId="10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35" borderId="35" applyNumberFormat="0" applyFont="0" applyAlignment="0" applyProtection="0"/>
    <xf numFmtId="43" fontId="10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4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10" fillId="0" borderId="0"/>
    <xf numFmtId="0" fontId="6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49" fillId="0" borderId="0"/>
    <xf numFmtId="0" fontId="4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5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5" applyNumberFormat="0" applyFont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35" borderId="35" applyNumberFormat="0" applyFont="0" applyAlignment="0" applyProtection="0"/>
    <xf numFmtId="0" fontId="1" fillId="0" borderId="0"/>
    <xf numFmtId="0" fontId="1" fillId="35" borderId="35" applyNumberFormat="0" applyFont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35" borderId="35" applyNumberFormat="0" applyFont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35" applyNumberFormat="0" applyFont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5" fontId="0" fillId="0" borderId="0" xfId="0" applyNumberFormat="1"/>
    <xf numFmtId="0" fontId="11" fillId="24" borderId="0" xfId="0" applyFont="1" applyFill="1"/>
    <xf numFmtId="0" fontId="0" fillId="24" borderId="0" xfId="0" applyFill="1"/>
    <xf numFmtId="165" fontId="0" fillId="24" borderId="0" xfId="0" applyNumberFormat="1" applyFill="1"/>
    <xf numFmtId="0" fontId="11" fillId="24" borderId="0" xfId="0" applyFont="1" applyFill="1" applyAlignment="1">
      <alignment horizontal="right"/>
    </xf>
    <xf numFmtId="0" fontId="0" fillId="24" borderId="10" xfId="0" applyFill="1" applyBorder="1" applyAlignment="1">
      <alignment horizontal="center"/>
    </xf>
    <xf numFmtId="17" fontId="0" fillId="24" borderId="10" xfId="0" applyNumberFormat="1" applyFill="1" applyBorder="1" applyAlignment="1">
      <alignment horizontal="center"/>
    </xf>
    <xf numFmtId="0" fontId="11" fillId="24" borderId="10" xfId="0" applyFont="1" applyFill="1" applyBorder="1" applyAlignment="1">
      <alignment horizontal="center"/>
    </xf>
    <xf numFmtId="165" fontId="16" fillId="24" borderId="0" xfId="41" applyNumberFormat="1" applyFont="1" applyFill="1"/>
    <xf numFmtId="165" fontId="16" fillId="24" borderId="0" xfId="0" applyNumberFormat="1" applyFont="1" applyFill="1"/>
    <xf numFmtId="0" fontId="13" fillId="24" borderId="0" xfId="0" applyFont="1" applyFill="1"/>
    <xf numFmtId="165" fontId="12" fillId="24" borderId="0" xfId="41" applyNumberFormat="1" applyFont="1" applyFill="1"/>
    <xf numFmtId="165" fontId="12" fillId="24" borderId="0" xfId="0" applyNumberFormat="1" applyFont="1" applyFill="1"/>
    <xf numFmtId="0" fontId="0" fillId="24" borderId="11" xfId="0" applyFill="1" applyBorder="1"/>
    <xf numFmtId="165" fontId="12" fillId="24" borderId="11" xfId="41" applyNumberFormat="1" applyFont="1" applyFill="1" applyBorder="1"/>
    <xf numFmtId="165" fontId="12" fillId="24" borderId="11" xfId="0" applyNumberFormat="1" applyFont="1" applyFill="1" applyBorder="1"/>
    <xf numFmtId="0" fontId="11" fillId="24" borderId="12" xfId="0" applyFont="1" applyFill="1" applyBorder="1" applyAlignment="1">
      <alignment horizontal="center"/>
    </xf>
    <xf numFmtId="165" fontId="16" fillId="24" borderId="12" xfId="41" applyNumberFormat="1" applyFont="1" applyFill="1" applyBorder="1"/>
    <xf numFmtId="0" fontId="14" fillId="24" borderId="0" xfId="0" applyFont="1" applyFill="1"/>
    <xf numFmtId="0" fontId="0" fillId="0" borderId="10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1" xfId="0" applyBorder="1"/>
    <xf numFmtId="164" fontId="13" fillId="0" borderId="0" xfId="41" applyFont="1"/>
    <xf numFmtId="0" fontId="11" fillId="24" borderId="0" xfId="0" applyFont="1" applyFill="1" applyAlignment="1">
      <alignment horizontal="left"/>
    </xf>
    <xf numFmtId="0" fontId="13" fillId="24" borderId="0" xfId="0" applyFont="1" applyFill="1" applyAlignment="1">
      <alignment horizontal="left"/>
    </xf>
    <xf numFmtId="164" fontId="13" fillId="24" borderId="10" xfId="41" applyFont="1" applyFill="1" applyBorder="1" applyAlignment="1">
      <alignment horizontal="center"/>
    </xf>
    <xf numFmtId="17" fontId="13" fillId="24" borderId="10" xfId="41" applyNumberFormat="1" applyFont="1" applyFill="1" applyBorder="1" applyAlignment="1">
      <alignment horizontal="center"/>
    </xf>
    <xf numFmtId="164" fontId="13" fillId="24" borderId="0" xfId="41" applyFont="1" applyFill="1"/>
    <xf numFmtId="169" fontId="13" fillId="24" borderId="0" xfId="0" applyNumberFormat="1" applyFont="1" applyFill="1"/>
    <xf numFmtId="165" fontId="13" fillId="0" borderId="0" xfId="0" applyNumberFormat="1" applyFont="1"/>
    <xf numFmtId="168" fontId="13" fillId="0" borderId="0" xfId="41" applyNumberFormat="1" applyFont="1"/>
    <xf numFmtId="169" fontId="13" fillId="0" borderId="0" xfId="0" applyNumberFormat="1" applyFont="1"/>
    <xf numFmtId="168" fontId="13" fillId="0" borderId="0" xfId="0" applyNumberFormat="1" applyFont="1"/>
    <xf numFmtId="167" fontId="13" fillId="0" borderId="0" xfId="40" applyNumberFormat="1" applyFont="1"/>
    <xf numFmtId="164" fontId="13" fillId="0" borderId="0" xfId="41" applyFont="1" applyBorder="1"/>
    <xf numFmtId="164" fontId="11" fillId="24" borderId="10" xfId="41" applyFont="1" applyFill="1" applyBorder="1" applyAlignment="1">
      <alignment horizontal="center"/>
    </xf>
    <xf numFmtId="164" fontId="11" fillId="0" borderId="0" xfId="41" applyFont="1" applyBorder="1"/>
    <xf numFmtId="164" fontId="13" fillId="0" borderId="0" xfId="41" applyFont="1" applyFill="1"/>
    <xf numFmtId="165" fontId="16" fillId="0" borderId="0" xfId="0" applyNumberFormat="1" applyFont="1"/>
    <xf numFmtId="165" fontId="16" fillId="0" borderId="11" xfId="0" applyNumberFormat="1" applyFont="1" applyBorder="1"/>
    <xf numFmtId="165" fontId="16" fillId="0" borderId="13" xfId="41" applyNumberFormat="1" applyFont="1" applyBorder="1"/>
    <xf numFmtId="0" fontId="11" fillId="0" borderId="12" xfId="0" applyFont="1" applyBorder="1" applyAlignment="1">
      <alignment horizontal="center"/>
    </xf>
    <xf numFmtId="165" fontId="18" fillId="25" borderId="10" xfId="41" applyNumberFormat="1" applyFont="1" applyFill="1" applyBorder="1" applyAlignment="1">
      <alignment horizontal="left"/>
    </xf>
    <xf numFmtId="164" fontId="0" fillId="0" borderId="0" xfId="0" applyNumberFormat="1"/>
    <xf numFmtId="17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13" fillId="0" borderId="0" xfId="40" applyNumberFormat="1" applyFont="1" applyFill="1"/>
    <xf numFmtId="167" fontId="13" fillId="0" borderId="0" xfId="41" applyNumberFormat="1" applyFont="1"/>
    <xf numFmtId="167" fontId="13" fillId="0" borderId="0" xfId="0" applyNumberFormat="1" applyFont="1"/>
    <xf numFmtId="165" fontId="11" fillId="24" borderId="10" xfId="41" applyNumberFormat="1" applyFont="1" applyFill="1" applyBorder="1" applyAlignment="1">
      <alignment horizontal="center"/>
    </xf>
    <xf numFmtId="165" fontId="11" fillId="0" borderId="0" xfId="0" applyNumberFormat="1" applyFont="1"/>
    <xf numFmtId="0" fontId="18" fillId="25" borderId="0" xfId="41" applyNumberFormat="1" applyFont="1" applyFill="1" applyBorder="1" applyAlignment="1">
      <alignment horizontal="left"/>
    </xf>
    <xf numFmtId="164" fontId="0" fillId="0" borderId="0" xfId="41" applyFont="1"/>
    <xf numFmtId="164" fontId="0" fillId="0" borderId="0" xfId="41" applyFont="1" applyBorder="1"/>
    <xf numFmtId="165" fontId="12" fillId="0" borderId="0" xfId="0" applyNumberFormat="1" applyFont="1"/>
    <xf numFmtId="0" fontId="19" fillId="0" borderId="7" xfId="37" applyFont="1" applyBorder="1" applyAlignment="1">
      <alignment horizontal="left" wrapText="1"/>
    </xf>
    <xf numFmtId="165" fontId="17" fillId="25" borderId="0" xfId="41" applyNumberFormat="1" applyFont="1" applyFill="1" applyBorder="1" applyAlignment="1">
      <alignment horizontal="left"/>
    </xf>
    <xf numFmtId="165" fontId="11" fillId="24" borderId="0" xfId="41" applyNumberFormat="1" applyFont="1" applyFill="1" applyBorder="1" applyAlignment="1">
      <alignment horizontal="right"/>
    </xf>
    <xf numFmtId="165" fontId="17" fillId="25" borderId="12" xfId="41" applyNumberFormat="1" applyFont="1" applyFill="1" applyBorder="1" applyAlignment="1">
      <alignment horizontal="left"/>
    </xf>
    <xf numFmtId="165" fontId="20" fillId="0" borderId="7" xfId="41" applyNumberFormat="1" applyFont="1" applyFill="1" applyBorder="1" applyAlignment="1">
      <alignment horizontal="right" wrapText="1"/>
    </xf>
    <xf numFmtId="165" fontId="19" fillId="25" borderId="0" xfId="41" applyNumberFormat="1" applyFont="1" applyFill="1" applyBorder="1" applyAlignment="1">
      <alignment horizontal="left"/>
    </xf>
    <xf numFmtId="0" fontId="10" fillId="0" borderId="0" xfId="0" applyFont="1"/>
    <xf numFmtId="0" fontId="10" fillId="24" borderId="0" xfId="0" applyFont="1" applyFill="1" applyAlignment="1">
      <alignment horizontal="left"/>
    </xf>
    <xf numFmtId="0" fontId="10" fillId="24" borderId="0" xfId="0" applyFont="1" applyFill="1"/>
    <xf numFmtId="0" fontId="11" fillId="0" borderId="0" xfId="77" applyFont="1"/>
    <xf numFmtId="0" fontId="10" fillId="0" borderId="0" xfId="88"/>
    <xf numFmtId="0" fontId="12" fillId="0" borderId="0" xfId="88" applyFont="1"/>
    <xf numFmtId="164" fontId="12" fillId="0" borderId="0" xfId="87" applyFont="1"/>
    <xf numFmtId="0" fontId="43" fillId="0" borderId="0" xfId="0" applyFont="1"/>
    <xf numFmtId="0" fontId="44" fillId="0" borderId="0" xfId="0" applyFont="1"/>
    <xf numFmtId="0" fontId="11" fillId="24" borderId="0" xfId="0" applyFont="1" applyFill="1" applyAlignment="1">
      <alignment horizontal="right" vertical="center"/>
    </xf>
    <xf numFmtId="0" fontId="10" fillId="0" borderId="0" xfId="77"/>
    <xf numFmtId="0" fontId="10" fillId="0" borderId="0" xfId="77" applyAlignment="1">
      <alignment horizontal="center" vertical="center" wrapText="1"/>
    </xf>
    <xf numFmtId="17" fontId="11" fillId="0" borderId="0" xfId="77" applyNumberFormat="1" applyFont="1" applyAlignment="1">
      <alignment horizontal="center" vertical="center" wrapText="1"/>
    </xf>
    <xf numFmtId="17" fontId="10" fillId="0" borderId="0" xfId="77" applyNumberFormat="1" applyAlignment="1">
      <alignment horizontal="center" vertical="center" wrapText="1"/>
    </xf>
    <xf numFmtId="17" fontId="10" fillId="0" borderId="0" xfId="0" applyNumberFormat="1" applyFont="1" applyAlignment="1">
      <alignment horizontal="left"/>
    </xf>
    <xf numFmtId="0" fontId="10" fillId="0" borderId="14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5" fontId="11" fillId="0" borderId="0" xfId="41" applyNumberFormat="1" applyFont="1" applyFill="1" applyBorder="1" applyAlignment="1">
      <alignment horizontal="center" vertical="center" wrapText="1"/>
    </xf>
    <xf numFmtId="0" fontId="11" fillId="0" borderId="20" xfId="77" applyFont="1" applyBorder="1" applyAlignment="1">
      <alignment horizontal="center" vertical="center" wrapText="1"/>
    </xf>
    <xf numFmtId="0" fontId="11" fillId="0" borderId="9" xfId="77" applyFont="1" applyBorder="1" applyAlignment="1">
      <alignment horizontal="center" vertical="center" wrapText="1"/>
    </xf>
    <xf numFmtId="0" fontId="11" fillId="0" borderId="15" xfId="77" applyFont="1" applyBorder="1" applyAlignment="1">
      <alignment horizontal="center" vertical="center" wrapText="1"/>
    </xf>
    <xf numFmtId="17" fontId="11" fillId="24" borderId="10" xfId="41" applyNumberFormat="1" applyFont="1" applyFill="1" applyBorder="1" applyAlignment="1">
      <alignment horizontal="center"/>
    </xf>
    <xf numFmtId="0" fontId="12" fillId="0" borderId="0" xfId="88" applyFont="1" applyAlignment="1">
      <alignment wrapText="1"/>
    </xf>
    <xf numFmtId="0" fontId="47" fillId="0" borderId="0" xfId="88" applyFont="1"/>
    <xf numFmtId="165" fontId="10" fillId="28" borderId="0" xfId="41" applyNumberFormat="1" applyFont="1" applyFill="1" applyBorder="1" applyAlignment="1" applyProtection="1"/>
    <xf numFmtId="172" fontId="0" fillId="0" borderId="0" xfId="0" applyNumberFormat="1"/>
    <xf numFmtId="165" fontId="11" fillId="24" borderId="0" xfId="95" applyNumberFormat="1" applyFont="1" applyFill="1"/>
    <xf numFmtId="165" fontId="11" fillId="24" borderId="0" xfId="87" applyNumberFormat="1" applyFont="1" applyFill="1"/>
    <xf numFmtId="165" fontId="11" fillId="0" borderId="0" xfId="88" applyNumberFormat="1" applyFont="1"/>
    <xf numFmtId="165" fontId="10" fillId="24" borderId="0" xfId="95" applyNumberFormat="1" applyFont="1" applyFill="1"/>
    <xf numFmtId="165" fontId="10" fillId="24" borderId="0" xfId="87" applyNumberFormat="1" applyFont="1" applyFill="1"/>
    <xf numFmtId="165" fontId="10" fillId="28" borderId="0" xfId="0" applyNumberFormat="1" applyFont="1" applyFill="1"/>
    <xf numFmtId="165" fontId="11" fillId="28" borderId="0" xfId="41" applyNumberFormat="1" applyFont="1" applyFill="1" applyBorder="1" applyAlignment="1" applyProtection="1"/>
    <xf numFmtId="165" fontId="10" fillId="0" borderId="0" xfId="41" applyNumberFormat="1" applyFont="1" applyBorder="1"/>
    <xf numFmtId="43" fontId="10" fillId="0" borderId="0" xfId="97" applyFont="1"/>
    <xf numFmtId="0" fontId="11" fillId="0" borderId="0" xfId="0" applyFont="1" applyAlignment="1">
      <alignment horizontal="left"/>
    </xf>
    <xf numFmtId="43" fontId="10" fillId="0" borderId="0" xfId="97" applyFont="1" applyBorder="1"/>
    <xf numFmtId="0" fontId="8" fillId="0" borderId="0" xfId="0" applyFont="1"/>
    <xf numFmtId="17" fontId="11" fillId="0" borderId="0" xfId="0" applyNumberFormat="1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165" fontId="10" fillId="0" borderId="0" xfId="97" applyNumberFormat="1" applyFont="1" applyFill="1" applyBorder="1"/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10" fillId="28" borderId="27" xfId="97" applyNumberFormat="1" applyFont="1" applyFill="1" applyBorder="1" applyAlignment="1" applyProtection="1"/>
    <xf numFmtId="165" fontId="10" fillId="28" borderId="0" xfId="97" applyNumberFormat="1" applyFont="1" applyFill="1" applyBorder="1" applyAlignment="1" applyProtection="1"/>
    <xf numFmtId="43" fontId="11" fillId="24" borderId="10" xfId="97" applyFont="1" applyFill="1" applyBorder="1" applyAlignment="1">
      <alignment horizontal="center"/>
    </xf>
    <xf numFmtId="43" fontId="0" fillId="0" borderId="0" xfId="97" applyFont="1"/>
    <xf numFmtId="165" fontId="17" fillId="0" borderId="0" xfId="97" applyNumberFormat="1" applyFont="1" applyFill="1" applyBorder="1" applyAlignment="1">
      <alignment horizontal="right" wrapText="1"/>
    </xf>
    <xf numFmtId="43" fontId="12" fillId="0" borderId="0" xfId="96" applyFont="1"/>
    <xf numFmtId="0" fontId="17" fillId="0" borderId="0" xfId="118" applyAlignment="1">
      <alignment horizontal="left" wrapText="1"/>
    </xf>
    <xf numFmtId="0" fontId="17" fillId="0" borderId="16" xfId="118" applyBorder="1" applyAlignment="1">
      <alignment horizontal="left" wrapText="1"/>
    </xf>
    <xf numFmtId="165" fontId="17" fillId="0" borderId="16" xfId="97" applyNumberFormat="1" applyFont="1" applyFill="1" applyBorder="1" applyAlignment="1">
      <alignment horizontal="right" wrapText="1"/>
    </xf>
    <xf numFmtId="0" fontId="17" fillId="0" borderId="12" xfId="118" applyBorder="1" applyAlignment="1">
      <alignment horizontal="left" wrapText="1"/>
    </xf>
    <xf numFmtId="165" fontId="17" fillId="0" borderId="12" xfId="97" applyNumberFormat="1" applyFont="1" applyFill="1" applyBorder="1" applyAlignment="1">
      <alignment horizontal="right" wrapText="1"/>
    </xf>
    <xf numFmtId="0" fontId="17" fillId="0" borderId="0" xfId="118" applyAlignment="1">
      <alignment horizontal="left"/>
    </xf>
    <xf numFmtId="17" fontId="11" fillId="24" borderId="10" xfId="97" applyNumberFormat="1" applyFont="1" applyFill="1" applyBorder="1" applyAlignment="1">
      <alignment horizontal="center"/>
    </xf>
    <xf numFmtId="165" fontId="18" fillId="0" borderId="0" xfId="97" applyNumberFormat="1" applyFont="1" applyFill="1" applyBorder="1" applyAlignment="1">
      <alignment horizontal="right" wrapText="1"/>
    </xf>
    <xf numFmtId="165" fontId="17" fillId="0" borderId="0" xfId="97" applyNumberFormat="1" applyFont="1" applyFill="1" applyBorder="1" applyAlignment="1">
      <alignment horizontal="right"/>
    </xf>
    <xf numFmtId="43" fontId="46" fillId="0" borderId="0" xfId="97" applyFont="1" applyBorder="1"/>
    <xf numFmtId="43" fontId="12" fillId="0" borderId="0" xfId="96" applyFont="1" applyBorder="1"/>
    <xf numFmtId="173" fontId="8" fillId="0" borderId="0" xfId="97" applyNumberFormat="1" applyFont="1"/>
    <xf numFmtId="43" fontId="11" fillId="24" borderId="21" xfId="97" applyFont="1" applyFill="1" applyBorder="1" applyAlignment="1">
      <alignment horizontal="center"/>
    </xf>
    <xf numFmtId="165" fontId="18" fillId="25" borderId="21" xfId="97" applyNumberFormat="1" applyFont="1" applyFill="1" applyBorder="1" applyAlignment="1">
      <alignment horizontal="left"/>
    </xf>
    <xf numFmtId="173" fontId="8" fillId="0" borderId="12" xfId="97" applyNumberFormat="1" applyFont="1" applyBorder="1"/>
    <xf numFmtId="165" fontId="18" fillId="0" borderId="12" xfId="97" applyNumberFormat="1" applyFont="1" applyFill="1" applyBorder="1" applyAlignment="1">
      <alignment horizontal="right" wrapText="1"/>
    </xf>
    <xf numFmtId="43" fontId="14" fillId="0" borderId="0" xfId="97" applyFont="1" applyFill="1"/>
    <xf numFmtId="171" fontId="11" fillId="0" borderId="0" xfId="0" applyNumberFormat="1" applyFont="1"/>
    <xf numFmtId="171" fontId="0" fillId="0" borderId="0" xfId="0" applyNumberFormat="1"/>
    <xf numFmtId="171" fontId="8" fillId="0" borderId="0" xfId="97" applyNumberFormat="1" applyFont="1" applyFill="1"/>
    <xf numFmtId="171" fontId="8" fillId="0" borderId="0" xfId="0" applyNumberFormat="1" applyFont="1"/>
    <xf numFmtId="0" fontId="11" fillId="0" borderId="23" xfId="0" applyFont="1" applyBorder="1" applyAlignment="1">
      <alignment horizontal="center"/>
    </xf>
    <xf numFmtId="49" fontId="45" fillId="0" borderId="24" xfId="0" applyNumberFormat="1" applyFont="1" applyBorder="1" applyAlignment="1">
      <alignment horizontal="center"/>
    </xf>
    <xf numFmtId="170" fontId="45" fillId="0" borderId="2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71" fontId="11" fillId="0" borderId="0" xfId="0" applyNumberFormat="1" applyFont="1" applyAlignment="1">
      <alignment horizontal="center"/>
    </xf>
    <xf numFmtId="171" fontId="8" fillId="0" borderId="0" xfId="97" applyNumberFormat="1" applyFont="1" applyFill="1" applyBorder="1"/>
    <xf numFmtId="49" fontId="45" fillId="27" borderId="22" xfId="0" applyNumberFormat="1" applyFont="1" applyFill="1" applyBorder="1" applyAlignment="1">
      <alignment horizontal="center" wrapText="1"/>
    </xf>
    <xf numFmtId="171" fontId="10" fillId="0" borderId="0" xfId="0" applyNumberFormat="1" applyFont="1"/>
    <xf numFmtId="49" fontId="45" fillId="0" borderId="0" xfId="0" applyNumberFormat="1" applyFont="1" applyAlignment="1">
      <alignment horizontal="center"/>
    </xf>
    <xf numFmtId="170" fontId="45" fillId="0" borderId="25" xfId="0" applyNumberFormat="1" applyFont="1" applyBorder="1" applyAlignment="1">
      <alignment horizontal="center"/>
    </xf>
    <xf numFmtId="170" fontId="45" fillId="0" borderId="0" xfId="0" applyNumberFormat="1" applyFont="1" applyAlignment="1">
      <alignment horizontal="center"/>
    </xf>
    <xf numFmtId="171" fontId="46" fillId="0" borderId="0" xfId="0" applyNumberFormat="1" applyFont="1"/>
    <xf numFmtId="164" fontId="10" fillId="0" borderId="0" xfId="41" applyFont="1" applyBorder="1"/>
    <xf numFmtId="165" fontId="10" fillId="28" borderId="0" xfId="97" applyNumberFormat="1" applyFont="1" applyFill="1" applyBorder="1" applyAlignment="1" applyProtection="1">
      <alignment horizontal="center"/>
    </xf>
    <xf numFmtId="165" fontId="10" fillId="0" borderId="0" xfId="41" applyNumberFormat="1" applyFont="1" applyFill="1" applyBorder="1" applyAlignment="1">
      <alignment horizontal="center" vertical="center" wrapText="1"/>
    </xf>
    <xf numFmtId="165" fontId="10" fillId="0" borderId="26" xfId="41" applyNumberFormat="1" applyFont="1" applyFill="1" applyBorder="1" applyAlignment="1">
      <alignment horizontal="center" vertical="center" wrapText="1"/>
    </xf>
    <xf numFmtId="165" fontId="11" fillId="28" borderId="16" xfId="41" applyNumberFormat="1" applyFont="1" applyFill="1" applyBorder="1" applyAlignment="1" applyProtection="1"/>
    <xf numFmtId="0" fontId="11" fillId="0" borderId="0" xfId="77" applyFont="1" applyAlignment="1">
      <alignment horizontal="center" vertical="center" wrapText="1"/>
    </xf>
    <xf numFmtId="165" fontId="11" fillId="0" borderId="0" xfId="41" applyNumberFormat="1" applyFont="1" applyBorder="1"/>
    <xf numFmtId="165" fontId="11" fillId="28" borderId="16" xfId="97" applyNumberFormat="1" applyFont="1" applyFill="1" applyBorder="1" applyAlignment="1" applyProtection="1"/>
    <xf numFmtId="165" fontId="11" fillId="28" borderId="0" xfId="97" applyNumberFormat="1" applyFont="1" applyFill="1" applyBorder="1" applyAlignment="1" applyProtection="1"/>
    <xf numFmtId="165" fontId="11" fillId="28" borderId="0" xfId="97" applyNumberFormat="1" applyFont="1" applyFill="1" applyBorder="1" applyAlignment="1" applyProtection="1">
      <alignment horizontal="center"/>
    </xf>
    <xf numFmtId="171" fontId="11" fillId="0" borderId="0" xfId="0" applyNumberFormat="1" applyFont="1" applyBorder="1" applyAlignment="1">
      <alignment horizontal="center"/>
    </xf>
    <xf numFmtId="171" fontId="0" fillId="0" borderId="0" xfId="0" applyNumberFormat="1" applyBorder="1"/>
    <xf numFmtId="170" fontId="45" fillId="0" borderId="0" xfId="0" applyNumberFormat="1" applyFont="1" applyBorder="1" applyAlignment="1">
      <alignment horizontal="center"/>
    </xf>
    <xf numFmtId="17" fontId="10" fillId="0" borderId="0" xfId="0" applyNumberFormat="1" applyFont="1" applyBorder="1" applyAlignment="1">
      <alignment horizontal="center" vertical="center" wrapText="1"/>
    </xf>
    <xf numFmtId="17" fontId="10" fillId="0" borderId="0" xfId="77" applyNumberFormat="1" applyBorder="1" applyAlignment="1">
      <alignment horizontal="center" vertical="center" wrapText="1"/>
    </xf>
    <xf numFmtId="49" fontId="45" fillId="0" borderId="0" xfId="0" applyNumberFormat="1" applyFont="1" applyBorder="1" applyAlignment="1">
      <alignment horizontal="center"/>
    </xf>
    <xf numFmtId="171" fontId="0" fillId="0" borderId="21" xfId="0" applyNumberFormat="1" applyBorder="1"/>
    <xf numFmtId="165" fontId="10" fillId="0" borderId="0" xfId="77" applyNumberFormat="1" applyBorder="1"/>
    <xf numFmtId="0" fontId="11" fillId="0" borderId="0" xfId="88" applyFont="1"/>
    <xf numFmtId="0" fontId="10" fillId="0" borderId="0" xfId="88" applyFont="1"/>
    <xf numFmtId="165" fontId="11" fillId="24" borderId="0" xfId="96" applyNumberFormat="1" applyFont="1" applyFill="1"/>
    <xf numFmtId="165" fontId="10" fillId="24" borderId="0" xfId="96" applyNumberFormat="1" applyFont="1" applyFill="1"/>
    <xf numFmtId="165" fontId="10" fillId="0" borderId="0" xfId="41" applyNumberFormat="1" applyBorder="1"/>
    <xf numFmtId="165" fontId="10" fillId="0" borderId="0" xfId="88" applyNumberFormat="1" applyFont="1"/>
    <xf numFmtId="165" fontId="10" fillId="28" borderId="12" xfId="97" applyNumberFormat="1" applyFont="1" applyFill="1" applyBorder="1" applyAlignment="1" applyProtection="1"/>
    <xf numFmtId="17" fontId="11" fillId="0" borderId="0" xfId="77" applyNumberFormat="1" applyFont="1" applyBorder="1" applyAlignment="1">
      <alignment horizontal="center" vertical="center" wrapText="1"/>
    </xf>
    <xf numFmtId="17" fontId="10" fillId="0" borderId="12" xfId="77" applyNumberFormat="1" applyBorder="1" applyAlignment="1">
      <alignment horizontal="center" vertical="center" wrapText="1"/>
    </xf>
    <xf numFmtId="165" fontId="10" fillId="0" borderId="12" xfId="41" applyNumberFormat="1" applyBorder="1"/>
    <xf numFmtId="171" fontId="11" fillId="0" borderId="0" xfId="623" applyNumberFormat="1" applyFont="1"/>
    <xf numFmtId="171" fontId="10" fillId="0" borderId="0" xfId="623" applyNumberFormat="1"/>
    <xf numFmtId="171" fontId="8" fillId="0" borderId="0" xfId="986" applyNumberFormat="1" applyFont="1" applyFill="1"/>
    <xf numFmtId="171" fontId="8" fillId="0" borderId="0" xfId="623" applyNumberFormat="1" applyFont="1"/>
    <xf numFmtId="171" fontId="8" fillId="0" borderId="0" xfId="986" applyNumberFormat="1" applyFont="1" applyFill="1" applyBorder="1"/>
    <xf numFmtId="171" fontId="10" fillId="0" borderId="0" xfId="623" applyNumberFormat="1" applyFont="1"/>
    <xf numFmtId="171" fontId="10" fillId="0" borderId="0" xfId="623" applyNumberFormat="1" applyBorder="1"/>
    <xf numFmtId="171" fontId="11" fillId="0" borderId="0" xfId="623" applyNumberFormat="1" applyFont="1" applyBorder="1"/>
    <xf numFmtId="17" fontId="10" fillId="0" borderId="12" xfId="0" applyNumberFormat="1" applyFont="1" applyBorder="1" applyAlignment="1">
      <alignment horizontal="center" vertical="center" wrapText="1"/>
    </xf>
    <xf numFmtId="165" fontId="11" fillId="0" borderId="10" xfId="87" applyNumberFormat="1" applyFont="1" applyBorder="1"/>
    <xf numFmtId="171" fontId="10" fillId="0" borderId="21" xfId="623" applyNumberFormat="1" applyBorder="1"/>
    <xf numFmtId="0" fontId="11" fillId="24" borderId="0" xfId="0" applyFont="1" applyFill="1" applyAlignment="1">
      <alignment horizontal="right" vertical="center"/>
    </xf>
    <xf numFmtId="0" fontId="14" fillId="24" borderId="0" xfId="0" applyFont="1" applyFill="1" applyAlignment="1">
      <alignment wrapText="1"/>
    </xf>
    <xf numFmtId="0" fontId="13" fillId="24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3" fillId="24" borderId="16" xfId="0" applyFont="1" applyFill="1" applyBorder="1" applyAlignment="1">
      <alignment wrapText="1"/>
    </xf>
    <xf numFmtId="0" fontId="47" fillId="0" borderId="12" xfId="0" applyFont="1" applyBorder="1" applyAlignment="1">
      <alignment horizontal="center"/>
    </xf>
    <xf numFmtId="0" fontId="12" fillId="0" borderId="0" xfId="88" applyFont="1" applyAlignment="1">
      <alignment wrapText="1"/>
    </xf>
    <xf numFmtId="0" fontId="47" fillId="0" borderId="12" xfId="0" applyFont="1" applyBorder="1" applyAlignment="1">
      <alignment horizontal="right"/>
    </xf>
  </cellXfs>
  <cellStyles count="177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44"/>
    <cellStyle name="20% - Cor2" xfId="45"/>
    <cellStyle name="20% - Cor3" xfId="46"/>
    <cellStyle name="20% - Cor4" xfId="47"/>
    <cellStyle name="20% - Cor5" xfId="48"/>
    <cellStyle name="20% - Cor6" xfId="49"/>
    <cellStyle name="20% - Ênfase1 2" xfId="190"/>
    <cellStyle name="20% - Ênfase1 2 2" xfId="1039"/>
    <cellStyle name="20% - Ênfase2 2" xfId="194"/>
    <cellStyle name="20% - Ênfase2 2 2" xfId="1041"/>
    <cellStyle name="20% - Ênfase3 2" xfId="198"/>
    <cellStyle name="20% - Ênfase3 2 2" xfId="1043"/>
    <cellStyle name="20% - Ênfase4 2" xfId="202"/>
    <cellStyle name="20% - Ênfase4 2 2" xfId="1045"/>
    <cellStyle name="20% - Ênfase5 2" xfId="206"/>
    <cellStyle name="20% - Ênfase5 2 2" xfId="1047"/>
    <cellStyle name="20% - Ênfase6 2" xfId="210"/>
    <cellStyle name="20% - Ênfase6 2 2" xfId="1049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50"/>
    <cellStyle name="40% - Cor2" xfId="51"/>
    <cellStyle name="40% - Cor3" xfId="52"/>
    <cellStyle name="40% - Cor4" xfId="53"/>
    <cellStyle name="40% - Cor5" xfId="54"/>
    <cellStyle name="40% - Cor6" xfId="55"/>
    <cellStyle name="40% - Ênfase1 2" xfId="191"/>
    <cellStyle name="40% - Ênfase1 2 2" xfId="1040"/>
    <cellStyle name="40% - Ênfase2 2" xfId="195"/>
    <cellStyle name="40% - Ênfase2 2 2" xfId="1042"/>
    <cellStyle name="40% - Ênfase3 2" xfId="199"/>
    <cellStyle name="40% - Ênfase3 2 2" xfId="1044"/>
    <cellStyle name="40% - Ênfase4 2" xfId="203"/>
    <cellStyle name="40% - Ênfase4 2 2" xfId="1046"/>
    <cellStyle name="40% - Ênfase5 2" xfId="207"/>
    <cellStyle name="40% - Ênfase5 2 2" xfId="1048"/>
    <cellStyle name="40% - Ênfase6 2" xfId="211"/>
    <cellStyle name="40% - Ênfase6 2 2" xfId="1050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56"/>
    <cellStyle name="60% - Cor2" xfId="57"/>
    <cellStyle name="60% - Cor3" xfId="58"/>
    <cellStyle name="60% - Cor4" xfId="59"/>
    <cellStyle name="60% - Cor5" xfId="60"/>
    <cellStyle name="60% - Cor6" xfId="61"/>
    <cellStyle name="60% - Ênfase1 2" xfId="192"/>
    <cellStyle name="60% - Ênfase2 2" xfId="196"/>
    <cellStyle name="60% - Ênfase3 2" xfId="200"/>
    <cellStyle name="60% - Ênfase4 2" xfId="204"/>
    <cellStyle name="60% - Ênfase5 2" xfId="208"/>
    <cellStyle name="60% - Ênfase6 2" xfId="212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om 2" xfId="178"/>
    <cellStyle name="Cabeçalho 1" xfId="62"/>
    <cellStyle name="Cabeçalho 2" xfId="63"/>
    <cellStyle name="Cabeçalho 3" xfId="64"/>
    <cellStyle name="Cabeçalho 4" xfId="65"/>
    <cellStyle name="Calculation" xfId="26"/>
    <cellStyle name="Cálculo 2" xfId="183"/>
    <cellStyle name="Célula de Verificação 2" xfId="185"/>
    <cellStyle name="Célula Ligada" xfId="66"/>
    <cellStyle name="Célula Vinculada 2" xfId="184"/>
    <cellStyle name="Check Cell" xfId="27"/>
    <cellStyle name="Cor1" xfId="67"/>
    <cellStyle name="Cor2" xfId="68"/>
    <cellStyle name="Cor3" xfId="69"/>
    <cellStyle name="Cor4" xfId="70"/>
    <cellStyle name="Cor5" xfId="71"/>
    <cellStyle name="Cor6" xfId="72"/>
    <cellStyle name="Correto" xfId="73"/>
    <cellStyle name="Ênfase1 2" xfId="189"/>
    <cellStyle name="Ênfase2 2" xfId="193"/>
    <cellStyle name="Ênfase3 2" xfId="197"/>
    <cellStyle name="Ênfase4 2" xfId="201"/>
    <cellStyle name="Ênfase5 2" xfId="205"/>
    <cellStyle name="Ênfase6 2" xfId="209"/>
    <cellStyle name="Entrada 2" xfId="181"/>
    <cellStyle name="Excel Built-in Normal" xfId="74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correto 2" xfId="179"/>
    <cellStyle name="Input" xfId="34"/>
    <cellStyle name="Linked Cell" xfId="35"/>
    <cellStyle name="Moeda 2" xfId="161"/>
    <cellStyle name="Neutra 2" xfId="180"/>
    <cellStyle name="Neutral" xfId="36"/>
    <cellStyle name="Neutro" xfId="75"/>
    <cellStyle name="Normal" xfId="0" builtinId="0"/>
    <cellStyle name="Normal 10" xfId="144"/>
    <cellStyle name="Normal 10 2" xfId="1020"/>
    <cellStyle name="Normal 11" xfId="610"/>
    <cellStyle name="Normal 2" xfId="76"/>
    <cellStyle name="Normal 2 10" xfId="623"/>
    <cellStyle name="Normal 2 11" xfId="978"/>
    <cellStyle name="Normal 2 2" xfId="77"/>
    <cellStyle name="Normal 2 2 2" xfId="88"/>
    <cellStyle name="Normal 2 2 2 2" xfId="287"/>
    <cellStyle name="Normal 2 2 2 2 2" xfId="1099"/>
    <cellStyle name="Normal 2 2 3" xfId="90"/>
    <cellStyle name="Normal 2 2 3 2" xfId="124"/>
    <cellStyle name="Normal 2 2 3 2 2" xfId="1004"/>
    <cellStyle name="Normal 2 2 3 3" xfId="162"/>
    <cellStyle name="Normal 2 2 3 4" xfId="983"/>
    <cellStyle name="Normal 2 2 4" xfId="113"/>
    <cellStyle name="Normal 2 2 4 2" xfId="136"/>
    <cellStyle name="Normal 2 2 4 2 2" xfId="1016"/>
    <cellStyle name="Normal 2 2 4 3" xfId="625"/>
    <cellStyle name="Normal 2 2 4 3 2" xfId="1424"/>
    <cellStyle name="Normal 2 2 4 4" xfId="995"/>
    <cellStyle name="Normal 2 2 5" xfId="147"/>
    <cellStyle name="Normal 2 2 5 2" xfId="1023"/>
    <cellStyle name="Normal 2 3" xfId="119"/>
    <cellStyle name="Normal 2 3 2" xfId="175"/>
    <cellStyle name="Normal 2 3 3" xfId="999"/>
    <cellStyle name="Normal 2 4" xfId="224"/>
    <cellStyle name="Normal 2 5" xfId="222"/>
    <cellStyle name="Normal 2 6" xfId="218"/>
    <cellStyle name="Normal 2 7" xfId="232"/>
    <cellStyle name="Normal 2 7 2" xfId="1060"/>
    <cellStyle name="Normal 2 8" xfId="241"/>
    <cellStyle name="Normal 2 8 2" xfId="247"/>
    <cellStyle name="Normal 2 8 3" xfId="258"/>
    <cellStyle name="Normal 2 8 3 2" xfId="272"/>
    <cellStyle name="Normal 2 8 3 2 2" xfId="1094"/>
    <cellStyle name="Normal 2 8 4" xfId="1067"/>
    <cellStyle name="Normal 2 9" xfId="254"/>
    <cellStyle name="Normal 2 9 2" xfId="1077"/>
    <cellStyle name="Normal 3" xfId="78"/>
    <cellStyle name="Normal 3 2" xfId="102"/>
    <cellStyle name="Normal 3 2 2" xfId="163"/>
    <cellStyle name="Normal 3 2 3" xfId="617"/>
    <cellStyle name="Normal 3 2 3 2" xfId="1420"/>
    <cellStyle name="Normal 3 3" xfId="213"/>
    <cellStyle name="Normal 3 4" xfId="223"/>
    <cellStyle name="Normal 3 5" xfId="225"/>
    <cellStyle name="Normal 3 6" xfId="231"/>
    <cellStyle name="Normal 3 7" xfId="288"/>
    <cellStyle name="Normal 3 8" xfId="626"/>
    <cellStyle name="Normal 3 9" xfId="614"/>
    <cellStyle name="Normal 3 9 2" xfId="1417"/>
    <cellStyle name="Normal 4" xfId="100"/>
    <cellStyle name="Normal 4 2" xfId="103"/>
    <cellStyle name="Normal 4 2 2" xfId="672"/>
    <cellStyle name="Normal 4 2 3" xfId="618"/>
    <cellStyle name="Normal 4 3" xfId="164"/>
    <cellStyle name="Normal 4 3 2" xfId="1033"/>
    <cellStyle name="Normal 4 4" xfId="627"/>
    <cellStyle name="Normal 5" xfId="101"/>
    <cellStyle name="Normal 5 2" xfId="286"/>
    <cellStyle name="Normal 5 3" xfId="160"/>
    <cellStyle name="Normal 5 4" xfId="624"/>
    <cellStyle name="Normal 6" xfId="89"/>
    <cellStyle name="Normal 6 2" xfId="123"/>
    <cellStyle name="Normal 6 2 2" xfId="641"/>
    <cellStyle name="Normal 6 2 3" xfId="1003"/>
    <cellStyle name="Normal 6 3" xfId="171"/>
    <cellStyle name="Normal 6 4" xfId="606"/>
    <cellStyle name="Normal 6 4 2" xfId="1411"/>
    <cellStyle name="Normal 6 5" xfId="619"/>
    <cellStyle name="Normal 6 6" xfId="982"/>
    <cellStyle name="Normal 7" xfId="110"/>
    <cellStyle name="Normal 7 2" xfId="133"/>
    <cellStyle name="Normal 7 2 2" xfId="252"/>
    <cellStyle name="Normal 7 2 2 2" xfId="1075"/>
    <cellStyle name="Normal 7 2 3" xfId="1013"/>
    <cellStyle name="Normal 7 3" xfId="246"/>
    <cellStyle name="Normal 7 3 2" xfId="1071"/>
    <cellStyle name="Normal 7 4" xfId="341"/>
    <cellStyle name="Normal 7 5" xfId="151"/>
    <cellStyle name="Normal 7 6" xfId="992"/>
    <cellStyle name="Normal 8" xfId="230"/>
    <cellStyle name="Normal 8 2" xfId="262"/>
    <cellStyle name="Normal 8 2 2" xfId="1084"/>
    <cellStyle name="Normal 8 3" xfId="268"/>
    <cellStyle name="Normal 8 3 2" xfId="1090"/>
    <cellStyle name="Normal 8 4" xfId="1059"/>
    <cellStyle name="Normal 9" xfId="295"/>
    <cellStyle name="Normal 9 2" xfId="384"/>
    <cellStyle name="Normal_BASE TAB 6_1" xfId="37"/>
    <cellStyle name="Normal_BASE TAB 6_1 2" xfId="118"/>
    <cellStyle name="Nota 2" xfId="176"/>
    <cellStyle name="Nota 2 2" xfId="253"/>
    <cellStyle name="Nota 2 2 2" xfId="1076"/>
    <cellStyle name="Nota 2 3" xfId="250"/>
    <cellStyle name="Nota 2 3 2" xfId="1074"/>
    <cellStyle name="Nota 2 4" xfId="1038"/>
    <cellStyle name="Nota 3" xfId="226"/>
    <cellStyle name="Nota 3 2" xfId="260"/>
    <cellStyle name="Nota 3 2 2" xfId="1082"/>
    <cellStyle name="Nota 3 3" xfId="266"/>
    <cellStyle name="Nota 3 3 2" xfId="1088"/>
    <cellStyle name="Nota 3 4" xfId="1056"/>
    <cellStyle name="Note" xfId="38"/>
    <cellStyle name="Note 2" xfId="79"/>
    <cellStyle name="Note 2 2" xfId="91"/>
    <cellStyle name="Output" xfId="39"/>
    <cellStyle name="Porcentagem" xfId="40" builtinId="5"/>
    <cellStyle name="Porcentagem 2" xfId="81"/>
    <cellStyle name="Porcentagem 2 10" xfId="277"/>
    <cellStyle name="Porcentagem 2 11" xfId="278"/>
    <cellStyle name="Porcentagem 2 12" xfId="279"/>
    <cellStyle name="Porcentagem 2 13" xfId="280"/>
    <cellStyle name="Porcentagem 2 14" xfId="281"/>
    <cellStyle name="Porcentagem 2 15" xfId="290"/>
    <cellStyle name="Porcentagem 2 16" xfId="154"/>
    <cellStyle name="Porcentagem 2 17" xfId="628"/>
    <cellStyle name="Porcentagem 2 2" xfId="92"/>
    <cellStyle name="Porcentagem 2 3" xfId="105"/>
    <cellStyle name="Porcentagem 2 3 2" xfId="166"/>
    <cellStyle name="Porcentagem 2 4" xfId="214"/>
    <cellStyle name="Porcentagem 2 5" xfId="229"/>
    <cellStyle name="Porcentagem 2 6" xfId="233"/>
    <cellStyle name="Porcentagem 2 7" xfId="237"/>
    <cellStyle name="Porcentagem 2 8" xfId="275"/>
    <cellStyle name="Porcentagem 2 9" xfId="276"/>
    <cellStyle name="Porcentagem 3" xfId="82"/>
    <cellStyle name="Porcentagem 3 2" xfId="93"/>
    <cellStyle name="Porcentagem 3 2 2" xfId="167"/>
    <cellStyle name="Porcentagem 3 2 2 2" xfId="1034"/>
    <cellStyle name="Porcentagem 3 3" xfId="106"/>
    <cellStyle name="Porcentagem 3 3 2" xfId="215"/>
    <cellStyle name="Porcentagem 3 3 2 2" xfId="1051"/>
    <cellStyle name="Porcentagem 3 4" xfId="220"/>
    <cellStyle name="Porcentagem 3 4 2" xfId="1054"/>
    <cellStyle name="Porcentagem 3 5" xfId="234"/>
    <cellStyle name="Porcentagem 3 5 2" xfId="1061"/>
    <cellStyle name="Porcentagem 3 6" xfId="238"/>
    <cellStyle name="Porcentagem 3 6 2" xfId="1064"/>
    <cellStyle name="Porcentagem 3 7" xfId="291"/>
    <cellStyle name="Porcentagem 3 8" xfId="283"/>
    <cellStyle name="Porcentagem 4" xfId="80"/>
    <cellStyle name="Porcentagem 4 2" xfId="94"/>
    <cellStyle name="Porcentagem 4 2 2" xfId="289"/>
    <cellStyle name="Porcentagem 4 3" xfId="114"/>
    <cellStyle name="Porcentagem 4 3 2" xfId="165"/>
    <cellStyle name="Porcentagem 5" xfId="104"/>
    <cellStyle name="Porcentagem 5 2" xfId="174"/>
    <cellStyle name="Porcentagem 6" xfId="99"/>
    <cellStyle name="Porcentagem 6 2" xfId="129"/>
    <cellStyle name="Porcentagem 6 2 2" xfId="1009"/>
    <cellStyle name="Porcentagem 6 3" xfId="282"/>
    <cellStyle name="Porcentagem 6 4" xfId="608"/>
    <cellStyle name="Porcentagem 6 4 2" xfId="1413"/>
    <cellStyle name="Porcentagem 6 5" xfId="988"/>
    <cellStyle name="Porcentagem 7" xfId="112"/>
    <cellStyle name="Porcentagem 7 2" xfId="135"/>
    <cellStyle name="Porcentagem 7 2 2" xfId="1015"/>
    <cellStyle name="Porcentagem 7 3" xfId="621"/>
    <cellStyle name="Porcentagem 7 3 2" xfId="1422"/>
    <cellStyle name="Porcentagem 7 4" xfId="994"/>
    <cellStyle name="Porcentagem 8" xfId="146"/>
    <cellStyle name="Porcentagem 8 2" xfId="1022"/>
    <cellStyle name="Porcentagem 9" xfId="612"/>
    <cellStyle name="Saída 2" xfId="182"/>
    <cellStyle name="Separador de milhares 10 2" xfId="265"/>
    <cellStyle name="Separador de milhares 10 2 2" xfId="325"/>
    <cellStyle name="Separador de milhares 10 2 2 2" xfId="414"/>
    <cellStyle name="Separador de milhares 10 2 2 2 2" xfId="588"/>
    <cellStyle name="Separador de milhares 10 2 2 2 2 2" xfId="966"/>
    <cellStyle name="Separador de milhares 10 2 2 2 2 2 2" xfId="1760"/>
    <cellStyle name="Separador de milhares 10 2 2 2 2 3" xfId="1393"/>
    <cellStyle name="Separador de milhares 10 2 2 2 3" xfId="792"/>
    <cellStyle name="Separador de milhares 10 2 2 2 3 2" xfId="1586"/>
    <cellStyle name="Separador de milhares 10 2 2 2 4" xfId="1219"/>
    <cellStyle name="Separador de milhares 10 2 2 3" xfId="501"/>
    <cellStyle name="Separador de milhares 10 2 2 3 2" xfId="879"/>
    <cellStyle name="Separador de milhares 10 2 2 3 2 2" xfId="1673"/>
    <cellStyle name="Separador de milhares 10 2 2 3 3" xfId="1306"/>
    <cellStyle name="Separador de milhares 10 2 2 4" xfId="705"/>
    <cellStyle name="Separador de milhares 10 2 2 4 2" xfId="1499"/>
    <cellStyle name="Separador de milhares 10 2 2 5" xfId="1132"/>
    <cellStyle name="Separador de milhares 10 2 3" xfId="372"/>
    <cellStyle name="Separador de milhares 10 2 3 2" xfId="547"/>
    <cellStyle name="Separador de milhares 10 2 3 2 2" xfId="925"/>
    <cellStyle name="Separador de milhares 10 2 3 2 2 2" xfId="1719"/>
    <cellStyle name="Separador de milhares 10 2 3 2 3" xfId="1352"/>
    <cellStyle name="Separador de milhares 10 2 3 3" xfId="751"/>
    <cellStyle name="Separador de milhares 10 2 3 3 2" xfId="1545"/>
    <cellStyle name="Separador de milhares 10 2 3 4" xfId="1178"/>
    <cellStyle name="Separador de milhares 10 2 4" xfId="460"/>
    <cellStyle name="Separador de milhares 10 2 4 2" xfId="838"/>
    <cellStyle name="Separador de milhares 10 2 4 2 2" xfId="1632"/>
    <cellStyle name="Separador de milhares 10 2 4 3" xfId="1265"/>
    <cellStyle name="Separador de milhares 10 2 5" xfId="663"/>
    <cellStyle name="Separador de milhares 10 2 5 2" xfId="1458"/>
    <cellStyle name="Separador de milhares 10 2 6" xfId="1087"/>
    <cellStyle name="Separador de milhares 10 3" xfId="271"/>
    <cellStyle name="Separador de milhares 10 3 2" xfId="329"/>
    <cellStyle name="Separador de milhares 10 3 2 2" xfId="418"/>
    <cellStyle name="Separador de milhares 10 3 2 2 2" xfId="592"/>
    <cellStyle name="Separador de milhares 10 3 2 2 2 2" xfId="970"/>
    <cellStyle name="Separador de milhares 10 3 2 2 2 2 2" xfId="1764"/>
    <cellStyle name="Separador de milhares 10 3 2 2 2 3" xfId="1397"/>
    <cellStyle name="Separador de milhares 10 3 2 2 3" xfId="796"/>
    <cellStyle name="Separador de milhares 10 3 2 2 3 2" xfId="1590"/>
    <cellStyle name="Separador de milhares 10 3 2 2 4" xfId="1223"/>
    <cellStyle name="Separador de milhares 10 3 2 3" xfId="505"/>
    <cellStyle name="Separador de milhares 10 3 2 3 2" xfId="883"/>
    <cellStyle name="Separador de milhares 10 3 2 3 2 2" xfId="1677"/>
    <cellStyle name="Separador de milhares 10 3 2 3 3" xfId="1310"/>
    <cellStyle name="Separador de milhares 10 3 2 4" xfId="709"/>
    <cellStyle name="Separador de milhares 10 3 2 4 2" xfId="1503"/>
    <cellStyle name="Separador de milhares 10 3 2 5" xfId="1136"/>
    <cellStyle name="Separador de milhares 10 3 3" xfId="376"/>
    <cellStyle name="Separador de milhares 10 3 3 2" xfId="551"/>
    <cellStyle name="Separador de milhares 10 3 3 2 2" xfId="929"/>
    <cellStyle name="Separador de milhares 10 3 3 2 2 2" xfId="1723"/>
    <cellStyle name="Separador de milhares 10 3 3 2 3" xfId="1356"/>
    <cellStyle name="Separador de milhares 10 3 3 3" xfId="755"/>
    <cellStyle name="Separador de milhares 10 3 3 3 2" xfId="1549"/>
    <cellStyle name="Separador de milhares 10 3 3 4" xfId="1182"/>
    <cellStyle name="Separador de milhares 10 3 4" xfId="464"/>
    <cellStyle name="Separador de milhares 10 3 4 2" xfId="842"/>
    <cellStyle name="Separador de milhares 10 3 4 2 2" xfId="1636"/>
    <cellStyle name="Separador de milhares 10 3 4 3" xfId="1269"/>
    <cellStyle name="Separador de milhares 10 3 5" xfId="667"/>
    <cellStyle name="Separador de milhares 10 3 5 2" xfId="1462"/>
    <cellStyle name="Separador de milhares 10 3 6" xfId="1093"/>
    <cellStyle name="Separador de milhares 2" xfId="84"/>
    <cellStyle name="Separador de milhares 2 10" xfId="153"/>
    <cellStyle name="Separador de milhares 2 11" xfId="622"/>
    <cellStyle name="Separador de milhares 2 11 2" xfId="1423"/>
    <cellStyle name="Separador de milhares 2 12" xfId="980"/>
    <cellStyle name="Separador de milhares 2 2" xfId="87"/>
    <cellStyle name="Separador de milhares 2 2 10" xfId="427"/>
    <cellStyle name="Separador de milhares 2 2 10 2" xfId="805"/>
    <cellStyle name="Separador de milhares 2 2 10 2 2" xfId="1599"/>
    <cellStyle name="Separador de milhares 2 2 10 3" xfId="1232"/>
    <cellStyle name="Separador de milhares 2 2 11" xfId="148"/>
    <cellStyle name="Separador de milhares 2 2 11 2" xfId="1024"/>
    <cellStyle name="Separador de milhares 2 2 12" xfId="629"/>
    <cellStyle name="Separador de milhares 2 2 12 2" xfId="1425"/>
    <cellStyle name="Separador de milhares 2 2 2" xfId="96"/>
    <cellStyle name="Separador de milhares 2 2 2 2" xfId="126"/>
    <cellStyle name="Separador de milhares 2 2 2 2 2" xfId="1006"/>
    <cellStyle name="Separador de milhares 2 2 2 3" xfId="172"/>
    <cellStyle name="Separador de milhares 2 2 2 4" xfId="600"/>
    <cellStyle name="Separador de milhares 2 2 2 4 2" xfId="1405"/>
    <cellStyle name="Separador de milhares 2 2 2 5" xfId="985"/>
    <cellStyle name="Separador de milhares 2 2 3" xfId="95"/>
    <cellStyle name="Separador de milhares 2 2 3 2" xfId="125"/>
    <cellStyle name="Separador de milhares 2 2 3 2 2" xfId="1005"/>
    <cellStyle name="Separador de milhares 2 2 3 3" xfId="219"/>
    <cellStyle name="Separador de milhares 2 2 3 4" xfId="984"/>
    <cellStyle name="Separador de milhares 2 2 4" xfId="115"/>
    <cellStyle name="Separador de milhares 2 2 4 2" xfId="137"/>
    <cellStyle name="Separador de milhares 2 2 4 2 2" xfId="406"/>
    <cellStyle name="Separador de milhares 2 2 4 2 2 2" xfId="580"/>
    <cellStyle name="Separador de milhares 2 2 4 2 2 2 2" xfId="958"/>
    <cellStyle name="Separador de milhares 2 2 4 2 2 2 2 2" xfId="1752"/>
    <cellStyle name="Separador de milhares 2 2 4 2 2 2 3" xfId="1385"/>
    <cellStyle name="Separador de milhares 2 2 4 2 2 3" xfId="784"/>
    <cellStyle name="Separador de milhares 2 2 4 2 2 3 2" xfId="1578"/>
    <cellStyle name="Separador de milhares 2 2 4 2 2 4" xfId="1211"/>
    <cellStyle name="Separador de milhares 2 2 4 2 3" xfId="493"/>
    <cellStyle name="Separador de milhares 2 2 4 2 3 2" xfId="871"/>
    <cellStyle name="Separador de milhares 2 2 4 2 3 2 2" xfId="1665"/>
    <cellStyle name="Separador de milhares 2 2 4 2 3 3" xfId="1298"/>
    <cellStyle name="Separador de milhares 2 2 4 2 4" xfId="317"/>
    <cellStyle name="Separador de milhares 2 2 4 2 4 2" xfId="1124"/>
    <cellStyle name="Separador de milhares 2 2 4 2 5" xfId="697"/>
    <cellStyle name="Separador de milhares 2 2 4 2 5 2" xfId="1491"/>
    <cellStyle name="Separador de milhares 2 2 4 2 6" xfId="1017"/>
    <cellStyle name="Separador de milhares 2 2 4 3" xfId="364"/>
    <cellStyle name="Separador de milhares 2 2 4 3 2" xfId="539"/>
    <cellStyle name="Separador de milhares 2 2 4 3 2 2" xfId="917"/>
    <cellStyle name="Separador de milhares 2 2 4 3 2 2 2" xfId="1711"/>
    <cellStyle name="Separador de milhares 2 2 4 3 2 3" xfId="1344"/>
    <cellStyle name="Separador de milhares 2 2 4 3 3" xfId="743"/>
    <cellStyle name="Separador de milhares 2 2 4 3 3 2" xfId="1537"/>
    <cellStyle name="Separador de milhares 2 2 4 3 4" xfId="1170"/>
    <cellStyle name="Separador de milhares 2 2 4 4" xfId="452"/>
    <cellStyle name="Separador de milhares 2 2 4 4 2" xfId="830"/>
    <cellStyle name="Separador de milhares 2 2 4 4 2 2" xfId="1624"/>
    <cellStyle name="Separador de milhares 2 2 4 4 3" xfId="1257"/>
    <cellStyle name="Separador de milhares 2 2 4 5" xfId="249"/>
    <cellStyle name="Separador de milhares 2 2 4 5 2" xfId="1073"/>
    <cellStyle name="Separador de milhares 2 2 4 6" xfId="655"/>
    <cellStyle name="Separador de milhares 2 2 4 6 2" xfId="1450"/>
    <cellStyle name="Separador de milhares 2 2 4 7" xfId="996"/>
    <cellStyle name="Separador de milhares 2 2 5" xfId="256"/>
    <cellStyle name="Separador de milhares 2 2 5 2" xfId="319"/>
    <cellStyle name="Separador de milhares 2 2 5 2 2" xfId="408"/>
    <cellStyle name="Separador de milhares 2 2 5 2 2 2" xfId="582"/>
    <cellStyle name="Separador de milhares 2 2 5 2 2 2 2" xfId="960"/>
    <cellStyle name="Separador de milhares 2 2 5 2 2 2 2 2" xfId="1754"/>
    <cellStyle name="Separador de milhares 2 2 5 2 2 2 3" xfId="1387"/>
    <cellStyle name="Separador de milhares 2 2 5 2 2 3" xfId="786"/>
    <cellStyle name="Separador de milhares 2 2 5 2 2 3 2" xfId="1580"/>
    <cellStyle name="Separador de milhares 2 2 5 2 2 4" xfId="1213"/>
    <cellStyle name="Separador de milhares 2 2 5 2 3" xfId="495"/>
    <cellStyle name="Separador de milhares 2 2 5 2 3 2" xfId="873"/>
    <cellStyle name="Separador de milhares 2 2 5 2 3 2 2" xfId="1667"/>
    <cellStyle name="Separador de milhares 2 2 5 2 3 3" xfId="1300"/>
    <cellStyle name="Separador de milhares 2 2 5 2 4" xfId="699"/>
    <cellStyle name="Separador de milhares 2 2 5 2 4 2" xfId="1493"/>
    <cellStyle name="Separador de milhares 2 2 5 2 5" xfId="1126"/>
    <cellStyle name="Separador de milhares 2 2 5 3" xfId="366"/>
    <cellStyle name="Separador de milhares 2 2 5 3 2" xfId="541"/>
    <cellStyle name="Separador de milhares 2 2 5 3 2 2" xfId="919"/>
    <cellStyle name="Separador de milhares 2 2 5 3 2 2 2" xfId="1713"/>
    <cellStyle name="Separador de milhares 2 2 5 3 2 3" xfId="1346"/>
    <cellStyle name="Separador de milhares 2 2 5 3 3" xfId="745"/>
    <cellStyle name="Separador de milhares 2 2 5 3 3 2" xfId="1539"/>
    <cellStyle name="Separador de milhares 2 2 5 3 4" xfId="1172"/>
    <cellStyle name="Separador de milhares 2 2 5 4" xfId="454"/>
    <cellStyle name="Separador de milhares 2 2 5 4 2" xfId="832"/>
    <cellStyle name="Separador de milhares 2 2 5 4 2 2" xfId="1626"/>
    <cellStyle name="Separador de milhares 2 2 5 4 3" xfId="1259"/>
    <cellStyle name="Separador de milhares 2 2 5 5" xfId="657"/>
    <cellStyle name="Separador de milhares 2 2 5 5 2" xfId="1452"/>
    <cellStyle name="Separador de milhares 2 2 5 6" xfId="1079"/>
    <cellStyle name="Separador de milhares 2 2 6" xfId="292"/>
    <cellStyle name="Separador de milhares 2 2 6 2" xfId="334"/>
    <cellStyle name="Separador de milhares 2 2 6 2 2" xfId="423"/>
    <cellStyle name="Separador de milhares 2 2 6 2 2 2" xfId="597"/>
    <cellStyle name="Separador de milhares 2 2 6 2 2 2 2" xfId="975"/>
    <cellStyle name="Separador de milhares 2 2 6 2 2 2 2 2" xfId="1769"/>
    <cellStyle name="Separador de milhares 2 2 6 2 2 2 3" xfId="1402"/>
    <cellStyle name="Separador de milhares 2 2 6 2 2 3" xfId="801"/>
    <cellStyle name="Separador de milhares 2 2 6 2 2 3 2" xfId="1595"/>
    <cellStyle name="Separador de milhares 2 2 6 2 2 4" xfId="1228"/>
    <cellStyle name="Separador de milhares 2 2 6 2 3" xfId="510"/>
    <cellStyle name="Separador de milhares 2 2 6 2 3 2" xfId="888"/>
    <cellStyle name="Separador de milhares 2 2 6 2 3 2 2" xfId="1682"/>
    <cellStyle name="Separador de milhares 2 2 6 2 3 3" xfId="1315"/>
    <cellStyle name="Separador de milhares 2 2 6 2 4" xfId="714"/>
    <cellStyle name="Separador de milhares 2 2 6 2 4 2" xfId="1508"/>
    <cellStyle name="Separador de milhares 2 2 6 2 5" xfId="1141"/>
    <cellStyle name="Separador de milhares 2 2 6 3" xfId="381"/>
    <cellStyle name="Separador de milhares 2 2 6 3 2" xfId="556"/>
    <cellStyle name="Separador de milhares 2 2 6 3 2 2" xfId="934"/>
    <cellStyle name="Separador de milhares 2 2 6 3 2 2 2" xfId="1728"/>
    <cellStyle name="Separador de milhares 2 2 6 3 2 3" xfId="1361"/>
    <cellStyle name="Separador de milhares 2 2 6 3 3" xfId="760"/>
    <cellStyle name="Separador de milhares 2 2 6 3 3 2" xfId="1554"/>
    <cellStyle name="Separador de milhares 2 2 6 3 4" xfId="1187"/>
    <cellStyle name="Separador de milhares 2 2 6 4" xfId="469"/>
    <cellStyle name="Separador de milhares 2 2 6 4 2" xfId="847"/>
    <cellStyle name="Separador de milhares 2 2 6 4 2 2" xfId="1641"/>
    <cellStyle name="Separador de milhares 2 2 6 4 3" xfId="1274"/>
    <cellStyle name="Separador de milhares 2 2 6 5" xfId="673"/>
    <cellStyle name="Separador de milhares 2 2 6 5 2" xfId="1467"/>
    <cellStyle name="Separador de milhares 2 2 6 6" xfId="1100"/>
    <cellStyle name="Separador de milhares 2 2 7" xfId="169"/>
    <cellStyle name="Separador de milhares 2 2 7 2" xfId="349"/>
    <cellStyle name="Separador de milhares 2 2 7 2 2" xfId="524"/>
    <cellStyle name="Separador de milhares 2 2 7 2 2 2" xfId="902"/>
    <cellStyle name="Separador de milhares 2 2 7 2 2 2 2" xfId="1696"/>
    <cellStyle name="Separador de milhares 2 2 7 2 2 3" xfId="1329"/>
    <cellStyle name="Separador de milhares 2 2 7 2 3" xfId="728"/>
    <cellStyle name="Separador de milhares 2 2 7 2 3 2" xfId="1522"/>
    <cellStyle name="Separador de milhares 2 2 7 2 4" xfId="1155"/>
    <cellStyle name="Separador de milhares 2 2 7 3" xfId="437"/>
    <cellStyle name="Separador de milhares 2 2 7 3 2" xfId="815"/>
    <cellStyle name="Separador de milhares 2 2 7 3 2 2" xfId="1609"/>
    <cellStyle name="Separador de milhares 2 2 7 3 3" xfId="1242"/>
    <cellStyle name="Separador de milhares 2 2 7 4" xfId="639"/>
    <cellStyle name="Separador de milhares 2 2 7 4 2" xfId="1435"/>
    <cellStyle name="Separador de milhares 2 2 7 5" xfId="1036"/>
    <cellStyle name="Separador de milhares 2 2 8" xfId="302"/>
    <cellStyle name="Separador de milhares 2 2 8 2" xfId="391"/>
    <cellStyle name="Separador de milhares 2 2 8 2 2" xfId="565"/>
    <cellStyle name="Separador de milhares 2 2 8 2 2 2" xfId="943"/>
    <cellStyle name="Separador de milhares 2 2 8 2 2 2 2" xfId="1737"/>
    <cellStyle name="Separador de milhares 2 2 8 2 2 3" xfId="1370"/>
    <cellStyle name="Separador de milhares 2 2 8 2 3" xfId="769"/>
    <cellStyle name="Separador de milhares 2 2 8 2 3 2" xfId="1563"/>
    <cellStyle name="Separador de milhares 2 2 8 2 4" xfId="1196"/>
    <cellStyle name="Separador de milhares 2 2 8 3" xfId="478"/>
    <cellStyle name="Separador de milhares 2 2 8 3 2" xfId="856"/>
    <cellStyle name="Separador de milhares 2 2 8 3 2 2" xfId="1650"/>
    <cellStyle name="Separador de milhares 2 2 8 3 3" xfId="1283"/>
    <cellStyle name="Separador de milhares 2 2 8 4" xfId="682"/>
    <cellStyle name="Separador de milhares 2 2 8 4 2" xfId="1476"/>
    <cellStyle name="Separador de milhares 2 2 8 5" xfId="1109"/>
    <cellStyle name="Separador de milhares 2 2 9" xfId="338"/>
    <cellStyle name="Separador de milhares 2 2 9 2" xfId="514"/>
    <cellStyle name="Separador de milhares 2 2 9 2 2" xfId="892"/>
    <cellStyle name="Separador de milhares 2 2 9 2 2 2" xfId="1686"/>
    <cellStyle name="Separador de milhares 2 2 9 2 3" xfId="1319"/>
    <cellStyle name="Separador de milhares 2 2 9 3" xfId="718"/>
    <cellStyle name="Separador de milhares 2 2 9 3 2" xfId="1512"/>
    <cellStyle name="Separador de milhares 2 2 9 4" xfId="1145"/>
    <cellStyle name="Separador de milhares 2 3" xfId="107"/>
    <cellStyle name="Separador de milhares 2 3 10" xfId="989"/>
    <cellStyle name="Separador de milhares 2 3 2" xfId="130"/>
    <cellStyle name="Separador de milhares 2 3 2 2" xfId="320"/>
    <cellStyle name="Separador de milhares 2 3 2 2 2" xfId="409"/>
    <cellStyle name="Separador de milhares 2 3 2 2 2 2" xfId="583"/>
    <cellStyle name="Separador de milhares 2 3 2 2 2 2 2" xfId="961"/>
    <cellStyle name="Separador de milhares 2 3 2 2 2 2 2 2" xfId="1755"/>
    <cellStyle name="Separador de milhares 2 3 2 2 2 2 3" xfId="1388"/>
    <cellStyle name="Separador de milhares 2 3 2 2 2 3" xfId="787"/>
    <cellStyle name="Separador de milhares 2 3 2 2 2 3 2" xfId="1581"/>
    <cellStyle name="Separador de milhares 2 3 2 2 2 4" xfId="1214"/>
    <cellStyle name="Separador de milhares 2 3 2 2 3" xfId="496"/>
    <cellStyle name="Separador de milhares 2 3 2 2 3 2" xfId="874"/>
    <cellStyle name="Separador de milhares 2 3 2 2 3 2 2" xfId="1668"/>
    <cellStyle name="Separador de milhares 2 3 2 2 3 3" xfId="1301"/>
    <cellStyle name="Separador de milhares 2 3 2 2 4" xfId="700"/>
    <cellStyle name="Separador de milhares 2 3 2 2 4 2" xfId="1494"/>
    <cellStyle name="Separador de milhares 2 3 2 2 5" xfId="1127"/>
    <cellStyle name="Separador de milhares 2 3 2 3" xfId="367"/>
    <cellStyle name="Separador de milhares 2 3 2 3 2" xfId="542"/>
    <cellStyle name="Separador de milhares 2 3 2 3 2 2" xfId="920"/>
    <cellStyle name="Separador de milhares 2 3 2 3 2 2 2" xfId="1714"/>
    <cellStyle name="Separador de milhares 2 3 2 3 2 3" xfId="1347"/>
    <cellStyle name="Separador de milhares 2 3 2 3 3" xfId="746"/>
    <cellStyle name="Separador de milhares 2 3 2 3 3 2" xfId="1540"/>
    <cellStyle name="Separador de milhares 2 3 2 3 4" xfId="1173"/>
    <cellStyle name="Separador de milhares 2 3 2 4" xfId="455"/>
    <cellStyle name="Separador de milhares 2 3 2 4 2" xfId="833"/>
    <cellStyle name="Separador de milhares 2 3 2 4 2 2" xfId="1627"/>
    <cellStyle name="Separador de milhares 2 3 2 4 3" xfId="1260"/>
    <cellStyle name="Separador de milhares 2 3 2 5" xfId="257"/>
    <cellStyle name="Separador de milhares 2 3 2 5 2" xfId="1080"/>
    <cellStyle name="Separador de milhares 2 3 2 6" xfId="658"/>
    <cellStyle name="Separador de milhares 2 3 2 6 2" xfId="1453"/>
    <cellStyle name="Separador de milhares 2 3 2 7" xfId="1010"/>
    <cellStyle name="Separador de milhares 2 3 3" xfId="255"/>
    <cellStyle name="Separador de milhares 2 3 3 2" xfId="318"/>
    <cellStyle name="Separador de milhares 2 3 3 2 2" xfId="407"/>
    <cellStyle name="Separador de milhares 2 3 3 2 2 2" xfId="581"/>
    <cellStyle name="Separador de milhares 2 3 3 2 2 2 2" xfId="959"/>
    <cellStyle name="Separador de milhares 2 3 3 2 2 2 2 2" xfId="1753"/>
    <cellStyle name="Separador de milhares 2 3 3 2 2 2 3" xfId="1386"/>
    <cellStyle name="Separador de milhares 2 3 3 2 2 3" xfId="785"/>
    <cellStyle name="Separador de milhares 2 3 3 2 2 3 2" xfId="1579"/>
    <cellStyle name="Separador de milhares 2 3 3 2 2 4" xfId="1212"/>
    <cellStyle name="Separador de milhares 2 3 3 2 3" xfId="494"/>
    <cellStyle name="Separador de milhares 2 3 3 2 3 2" xfId="872"/>
    <cellStyle name="Separador de milhares 2 3 3 2 3 2 2" xfId="1666"/>
    <cellStyle name="Separador de milhares 2 3 3 2 3 3" xfId="1299"/>
    <cellStyle name="Separador de milhares 2 3 3 2 4" xfId="698"/>
    <cellStyle name="Separador de milhares 2 3 3 2 4 2" xfId="1492"/>
    <cellStyle name="Separador de milhares 2 3 3 2 5" xfId="1125"/>
    <cellStyle name="Separador de milhares 2 3 3 3" xfId="365"/>
    <cellStyle name="Separador de milhares 2 3 3 3 2" xfId="540"/>
    <cellStyle name="Separador de milhares 2 3 3 3 2 2" xfId="918"/>
    <cellStyle name="Separador de milhares 2 3 3 3 2 2 2" xfId="1712"/>
    <cellStyle name="Separador de milhares 2 3 3 3 2 3" xfId="1345"/>
    <cellStyle name="Separador de milhares 2 3 3 3 3" xfId="744"/>
    <cellStyle name="Separador de milhares 2 3 3 3 3 2" xfId="1538"/>
    <cellStyle name="Separador de milhares 2 3 3 3 4" xfId="1171"/>
    <cellStyle name="Separador de milhares 2 3 3 4" xfId="453"/>
    <cellStyle name="Separador de milhares 2 3 3 4 2" xfId="831"/>
    <cellStyle name="Separador de milhares 2 3 3 4 2 2" xfId="1625"/>
    <cellStyle name="Separador de milhares 2 3 3 4 3" xfId="1258"/>
    <cellStyle name="Separador de milhares 2 3 3 5" xfId="656"/>
    <cellStyle name="Separador de milhares 2 3 3 5 2" xfId="1451"/>
    <cellStyle name="Separador de milhares 2 3 3 6" xfId="1078"/>
    <cellStyle name="Separador de milhares 2 3 4" xfId="304"/>
    <cellStyle name="Separador de milhares 2 3 4 2" xfId="393"/>
    <cellStyle name="Separador de milhares 2 3 4 2 2" xfId="567"/>
    <cellStyle name="Separador de milhares 2 3 4 2 2 2" xfId="945"/>
    <cellStyle name="Separador de milhares 2 3 4 2 2 2 2" xfId="1739"/>
    <cellStyle name="Separador de milhares 2 3 4 2 2 3" xfId="1372"/>
    <cellStyle name="Separador de milhares 2 3 4 2 3" xfId="771"/>
    <cellStyle name="Separador de milhares 2 3 4 2 3 2" xfId="1565"/>
    <cellStyle name="Separador de milhares 2 3 4 2 4" xfId="1198"/>
    <cellStyle name="Separador de milhares 2 3 4 3" xfId="480"/>
    <cellStyle name="Separador de milhares 2 3 4 3 2" xfId="858"/>
    <cellStyle name="Separador de milhares 2 3 4 3 2 2" xfId="1652"/>
    <cellStyle name="Separador de milhares 2 3 4 3 3" xfId="1285"/>
    <cellStyle name="Separador de milhares 2 3 4 4" xfId="684"/>
    <cellStyle name="Separador de milhares 2 3 4 4 2" xfId="1478"/>
    <cellStyle name="Separador de milhares 2 3 4 5" xfId="1111"/>
    <cellStyle name="Separador de milhares 2 3 5" xfId="351"/>
    <cellStyle name="Separador de milhares 2 3 5 2" xfId="526"/>
    <cellStyle name="Separador de milhares 2 3 5 2 2" xfId="904"/>
    <cellStyle name="Separador de milhares 2 3 5 2 2 2" xfId="1698"/>
    <cellStyle name="Separador de milhares 2 3 5 2 3" xfId="1331"/>
    <cellStyle name="Separador de milhares 2 3 5 3" xfId="730"/>
    <cellStyle name="Separador de milhares 2 3 5 3 2" xfId="1524"/>
    <cellStyle name="Separador de milhares 2 3 5 4" xfId="1157"/>
    <cellStyle name="Separador de milhares 2 3 6" xfId="439"/>
    <cellStyle name="Separador de milhares 2 3 6 2" xfId="817"/>
    <cellStyle name="Separador de milhares 2 3 6 2 2" xfId="1611"/>
    <cellStyle name="Separador de milhares 2 3 6 3" xfId="1244"/>
    <cellStyle name="Separador de milhares 2 3 7" xfId="216"/>
    <cellStyle name="Separador de milhares 2 3 7 2" xfId="1052"/>
    <cellStyle name="Separador de milhares 2 3 8" xfId="603"/>
    <cellStyle name="Separador de milhares 2 3 8 2" xfId="1408"/>
    <cellStyle name="Separador de milhares 2 3 9" xfId="642"/>
    <cellStyle name="Separador de milhares 2 3 9 2" xfId="1437"/>
    <cellStyle name="Separador de milhares 2 4" xfId="121"/>
    <cellStyle name="Separador de milhares 2 4 2" xfId="261"/>
    <cellStyle name="Separador de milhares 2 4 2 2" xfId="322"/>
    <cellStyle name="Separador de milhares 2 4 2 2 2" xfId="411"/>
    <cellStyle name="Separador de milhares 2 4 2 2 2 2" xfId="585"/>
    <cellStyle name="Separador de milhares 2 4 2 2 2 2 2" xfId="963"/>
    <cellStyle name="Separador de milhares 2 4 2 2 2 2 2 2" xfId="1757"/>
    <cellStyle name="Separador de milhares 2 4 2 2 2 2 3" xfId="1390"/>
    <cellStyle name="Separador de milhares 2 4 2 2 2 3" xfId="789"/>
    <cellStyle name="Separador de milhares 2 4 2 2 2 3 2" xfId="1583"/>
    <cellStyle name="Separador de milhares 2 4 2 2 2 4" xfId="1216"/>
    <cellStyle name="Separador de milhares 2 4 2 2 3" xfId="498"/>
    <cellStyle name="Separador de milhares 2 4 2 2 3 2" xfId="876"/>
    <cellStyle name="Separador de milhares 2 4 2 2 3 2 2" xfId="1670"/>
    <cellStyle name="Separador de milhares 2 4 2 2 3 3" xfId="1303"/>
    <cellStyle name="Separador de milhares 2 4 2 2 4" xfId="702"/>
    <cellStyle name="Separador de milhares 2 4 2 2 4 2" xfId="1496"/>
    <cellStyle name="Separador de milhares 2 4 2 2 5" xfId="1129"/>
    <cellStyle name="Separador de milhares 2 4 2 3" xfId="369"/>
    <cellStyle name="Separador de milhares 2 4 2 3 2" xfId="544"/>
    <cellStyle name="Separador de milhares 2 4 2 3 2 2" xfId="922"/>
    <cellStyle name="Separador de milhares 2 4 2 3 2 2 2" xfId="1716"/>
    <cellStyle name="Separador de milhares 2 4 2 3 2 3" xfId="1349"/>
    <cellStyle name="Separador de milhares 2 4 2 3 3" xfId="748"/>
    <cellStyle name="Separador de milhares 2 4 2 3 3 2" xfId="1542"/>
    <cellStyle name="Separador de milhares 2 4 2 3 4" xfId="1175"/>
    <cellStyle name="Separador de milhares 2 4 2 4" xfId="457"/>
    <cellStyle name="Separador de milhares 2 4 2 4 2" xfId="835"/>
    <cellStyle name="Separador de milhares 2 4 2 4 2 2" xfId="1629"/>
    <cellStyle name="Separador de milhares 2 4 2 4 3" xfId="1262"/>
    <cellStyle name="Separador de milhares 2 4 2 5" xfId="660"/>
    <cellStyle name="Separador de milhares 2 4 2 5 2" xfId="1455"/>
    <cellStyle name="Separador de milhares 2 4 2 6" xfId="1083"/>
    <cellStyle name="Separador de milhares 2 4 3" xfId="267"/>
    <cellStyle name="Separador de milhares 2 4 3 2" xfId="326"/>
    <cellStyle name="Separador de milhares 2 4 3 2 2" xfId="415"/>
    <cellStyle name="Separador de milhares 2 4 3 2 2 2" xfId="589"/>
    <cellStyle name="Separador de milhares 2 4 3 2 2 2 2" xfId="967"/>
    <cellStyle name="Separador de milhares 2 4 3 2 2 2 2 2" xfId="1761"/>
    <cellStyle name="Separador de milhares 2 4 3 2 2 2 3" xfId="1394"/>
    <cellStyle name="Separador de milhares 2 4 3 2 2 3" xfId="793"/>
    <cellStyle name="Separador de milhares 2 4 3 2 2 3 2" xfId="1587"/>
    <cellStyle name="Separador de milhares 2 4 3 2 2 4" xfId="1220"/>
    <cellStyle name="Separador de milhares 2 4 3 2 3" xfId="502"/>
    <cellStyle name="Separador de milhares 2 4 3 2 3 2" xfId="880"/>
    <cellStyle name="Separador de milhares 2 4 3 2 3 2 2" xfId="1674"/>
    <cellStyle name="Separador de milhares 2 4 3 2 3 3" xfId="1307"/>
    <cellStyle name="Separador de milhares 2 4 3 2 4" xfId="706"/>
    <cellStyle name="Separador de milhares 2 4 3 2 4 2" xfId="1500"/>
    <cellStyle name="Separador de milhares 2 4 3 2 5" xfId="1133"/>
    <cellStyle name="Separador de milhares 2 4 3 3" xfId="373"/>
    <cellStyle name="Separador de milhares 2 4 3 3 2" xfId="548"/>
    <cellStyle name="Separador de milhares 2 4 3 3 2 2" xfId="926"/>
    <cellStyle name="Separador de milhares 2 4 3 3 2 2 2" xfId="1720"/>
    <cellStyle name="Separador de milhares 2 4 3 3 2 3" xfId="1353"/>
    <cellStyle name="Separador de milhares 2 4 3 3 3" xfId="752"/>
    <cellStyle name="Separador de milhares 2 4 3 3 3 2" xfId="1546"/>
    <cellStyle name="Separador de milhares 2 4 3 3 4" xfId="1179"/>
    <cellStyle name="Separador de milhares 2 4 3 4" xfId="461"/>
    <cellStyle name="Separador de milhares 2 4 3 4 2" xfId="839"/>
    <cellStyle name="Separador de milhares 2 4 3 4 2 2" xfId="1633"/>
    <cellStyle name="Separador de milhares 2 4 3 4 3" xfId="1266"/>
    <cellStyle name="Separador de milhares 2 4 3 5" xfId="664"/>
    <cellStyle name="Separador de milhares 2 4 3 5 2" xfId="1459"/>
    <cellStyle name="Separador de milhares 2 4 3 6" xfId="1089"/>
    <cellStyle name="Separador de milhares 2 4 4" xfId="308"/>
    <cellStyle name="Separador de milhares 2 4 4 2" xfId="397"/>
    <cellStyle name="Separador de milhares 2 4 4 2 2" xfId="571"/>
    <cellStyle name="Separador de milhares 2 4 4 2 2 2" xfId="949"/>
    <cellStyle name="Separador de milhares 2 4 4 2 2 2 2" xfId="1743"/>
    <cellStyle name="Separador de milhares 2 4 4 2 2 3" xfId="1376"/>
    <cellStyle name="Separador de milhares 2 4 4 2 3" xfId="775"/>
    <cellStyle name="Separador de milhares 2 4 4 2 3 2" xfId="1569"/>
    <cellStyle name="Separador de milhares 2 4 4 2 4" xfId="1202"/>
    <cellStyle name="Separador de milhares 2 4 4 3" xfId="484"/>
    <cellStyle name="Separador de milhares 2 4 4 3 2" xfId="862"/>
    <cellStyle name="Separador de milhares 2 4 4 3 2 2" xfId="1656"/>
    <cellStyle name="Separador de milhares 2 4 4 3 3" xfId="1289"/>
    <cellStyle name="Separador de milhares 2 4 4 4" xfId="688"/>
    <cellStyle name="Separador de milhares 2 4 4 4 2" xfId="1482"/>
    <cellStyle name="Separador de milhares 2 4 4 5" xfId="1115"/>
    <cellStyle name="Separador de milhares 2 4 5" xfId="355"/>
    <cellStyle name="Separador de milhares 2 4 5 2" xfId="530"/>
    <cellStyle name="Separador de milhares 2 4 5 2 2" xfId="908"/>
    <cellStyle name="Separador de milhares 2 4 5 2 2 2" xfId="1702"/>
    <cellStyle name="Separador de milhares 2 4 5 2 3" xfId="1335"/>
    <cellStyle name="Separador de milhares 2 4 5 3" xfId="734"/>
    <cellStyle name="Separador de milhares 2 4 5 3 2" xfId="1528"/>
    <cellStyle name="Separador de milhares 2 4 5 4" xfId="1161"/>
    <cellStyle name="Separador de milhares 2 4 6" xfId="443"/>
    <cellStyle name="Separador de milhares 2 4 6 2" xfId="821"/>
    <cellStyle name="Separador de milhares 2 4 6 2 2" xfId="1615"/>
    <cellStyle name="Separador de milhares 2 4 6 3" xfId="1248"/>
    <cellStyle name="Separador de milhares 2 4 7" xfId="228"/>
    <cellStyle name="Separador de milhares 2 4 7 2" xfId="1058"/>
    <cellStyle name="Separador de milhares 2 4 8" xfId="646"/>
    <cellStyle name="Separador de milhares 2 4 8 2" xfId="1441"/>
    <cellStyle name="Separador de milhares 2 4 9" xfId="1001"/>
    <cellStyle name="Separador de milhares 2 5" xfId="235"/>
    <cellStyle name="Separador de milhares 2 5 2" xfId="263"/>
    <cellStyle name="Separador de milhares 2 5 2 2" xfId="323"/>
    <cellStyle name="Separador de milhares 2 5 2 2 2" xfId="412"/>
    <cellStyle name="Separador de milhares 2 5 2 2 2 2" xfId="586"/>
    <cellStyle name="Separador de milhares 2 5 2 2 2 2 2" xfId="964"/>
    <cellStyle name="Separador de milhares 2 5 2 2 2 2 2 2" xfId="1758"/>
    <cellStyle name="Separador de milhares 2 5 2 2 2 2 3" xfId="1391"/>
    <cellStyle name="Separador de milhares 2 5 2 2 2 3" xfId="790"/>
    <cellStyle name="Separador de milhares 2 5 2 2 2 3 2" xfId="1584"/>
    <cellStyle name="Separador de milhares 2 5 2 2 2 4" xfId="1217"/>
    <cellStyle name="Separador de milhares 2 5 2 2 3" xfId="499"/>
    <cellStyle name="Separador de milhares 2 5 2 2 3 2" xfId="877"/>
    <cellStyle name="Separador de milhares 2 5 2 2 3 2 2" xfId="1671"/>
    <cellStyle name="Separador de milhares 2 5 2 2 3 3" xfId="1304"/>
    <cellStyle name="Separador de milhares 2 5 2 2 4" xfId="703"/>
    <cellStyle name="Separador de milhares 2 5 2 2 4 2" xfId="1497"/>
    <cellStyle name="Separador de milhares 2 5 2 2 5" xfId="1130"/>
    <cellStyle name="Separador de milhares 2 5 2 3" xfId="370"/>
    <cellStyle name="Separador de milhares 2 5 2 3 2" xfId="545"/>
    <cellStyle name="Separador de milhares 2 5 2 3 2 2" xfId="923"/>
    <cellStyle name="Separador de milhares 2 5 2 3 2 2 2" xfId="1717"/>
    <cellStyle name="Separador de milhares 2 5 2 3 2 3" xfId="1350"/>
    <cellStyle name="Separador de milhares 2 5 2 3 3" xfId="749"/>
    <cellStyle name="Separador de milhares 2 5 2 3 3 2" xfId="1543"/>
    <cellStyle name="Separador de milhares 2 5 2 3 4" xfId="1176"/>
    <cellStyle name="Separador de milhares 2 5 2 4" xfId="458"/>
    <cellStyle name="Separador de milhares 2 5 2 4 2" xfId="836"/>
    <cellStyle name="Separador de milhares 2 5 2 4 2 2" xfId="1630"/>
    <cellStyle name="Separador de milhares 2 5 2 4 3" xfId="1263"/>
    <cellStyle name="Separador de milhares 2 5 2 5" xfId="661"/>
    <cellStyle name="Separador de milhares 2 5 2 5 2" xfId="1456"/>
    <cellStyle name="Separador de milhares 2 5 2 6" xfId="1085"/>
    <cellStyle name="Separador de milhares 2 5 3" xfId="269"/>
    <cellStyle name="Separador de milhares 2 5 3 2" xfId="327"/>
    <cellStyle name="Separador de milhares 2 5 3 2 2" xfId="416"/>
    <cellStyle name="Separador de milhares 2 5 3 2 2 2" xfId="590"/>
    <cellStyle name="Separador de milhares 2 5 3 2 2 2 2" xfId="968"/>
    <cellStyle name="Separador de milhares 2 5 3 2 2 2 2 2" xfId="1762"/>
    <cellStyle name="Separador de milhares 2 5 3 2 2 2 3" xfId="1395"/>
    <cellStyle name="Separador de milhares 2 5 3 2 2 3" xfId="794"/>
    <cellStyle name="Separador de milhares 2 5 3 2 2 3 2" xfId="1588"/>
    <cellStyle name="Separador de milhares 2 5 3 2 2 4" xfId="1221"/>
    <cellStyle name="Separador de milhares 2 5 3 2 3" xfId="503"/>
    <cellStyle name="Separador de milhares 2 5 3 2 3 2" xfId="881"/>
    <cellStyle name="Separador de milhares 2 5 3 2 3 2 2" xfId="1675"/>
    <cellStyle name="Separador de milhares 2 5 3 2 3 3" xfId="1308"/>
    <cellStyle name="Separador de milhares 2 5 3 2 4" xfId="707"/>
    <cellStyle name="Separador de milhares 2 5 3 2 4 2" xfId="1501"/>
    <cellStyle name="Separador de milhares 2 5 3 2 5" xfId="1134"/>
    <cellStyle name="Separador de milhares 2 5 3 3" xfId="374"/>
    <cellStyle name="Separador de milhares 2 5 3 3 2" xfId="549"/>
    <cellStyle name="Separador de milhares 2 5 3 3 2 2" xfId="927"/>
    <cellStyle name="Separador de milhares 2 5 3 3 2 2 2" xfId="1721"/>
    <cellStyle name="Separador de milhares 2 5 3 3 2 3" xfId="1354"/>
    <cellStyle name="Separador de milhares 2 5 3 3 3" xfId="753"/>
    <cellStyle name="Separador de milhares 2 5 3 3 3 2" xfId="1547"/>
    <cellStyle name="Separador de milhares 2 5 3 3 4" xfId="1180"/>
    <cellStyle name="Separador de milhares 2 5 3 4" xfId="462"/>
    <cellStyle name="Separador de milhares 2 5 3 4 2" xfId="840"/>
    <cellStyle name="Separador de milhares 2 5 3 4 2 2" xfId="1634"/>
    <cellStyle name="Separador de milhares 2 5 3 4 3" xfId="1267"/>
    <cellStyle name="Separador de milhares 2 5 3 5" xfId="665"/>
    <cellStyle name="Separador de milhares 2 5 3 5 2" xfId="1460"/>
    <cellStyle name="Separador de milhares 2 5 3 6" xfId="1091"/>
    <cellStyle name="Separador de milhares 2 5 4" xfId="309"/>
    <cellStyle name="Separador de milhares 2 5 4 2" xfId="398"/>
    <cellStyle name="Separador de milhares 2 5 4 2 2" xfId="572"/>
    <cellStyle name="Separador de milhares 2 5 4 2 2 2" xfId="950"/>
    <cellStyle name="Separador de milhares 2 5 4 2 2 2 2" xfId="1744"/>
    <cellStyle name="Separador de milhares 2 5 4 2 2 3" xfId="1377"/>
    <cellStyle name="Separador de milhares 2 5 4 2 3" xfId="776"/>
    <cellStyle name="Separador de milhares 2 5 4 2 3 2" xfId="1570"/>
    <cellStyle name="Separador de milhares 2 5 4 2 4" xfId="1203"/>
    <cellStyle name="Separador de milhares 2 5 4 3" xfId="485"/>
    <cellStyle name="Separador de milhares 2 5 4 3 2" xfId="863"/>
    <cellStyle name="Separador de milhares 2 5 4 3 2 2" xfId="1657"/>
    <cellStyle name="Separador de milhares 2 5 4 3 3" xfId="1290"/>
    <cellStyle name="Separador de milhares 2 5 4 4" xfId="689"/>
    <cellStyle name="Separador de milhares 2 5 4 4 2" xfId="1483"/>
    <cellStyle name="Separador de milhares 2 5 4 5" xfId="1116"/>
    <cellStyle name="Separador de milhares 2 5 5" xfId="356"/>
    <cellStyle name="Separador de milhares 2 5 5 2" xfId="531"/>
    <cellStyle name="Separador de milhares 2 5 5 2 2" xfId="909"/>
    <cellStyle name="Separador de milhares 2 5 5 2 2 2" xfId="1703"/>
    <cellStyle name="Separador de milhares 2 5 5 2 3" xfId="1336"/>
    <cellStyle name="Separador de milhares 2 5 5 3" xfId="735"/>
    <cellStyle name="Separador de milhares 2 5 5 3 2" xfId="1529"/>
    <cellStyle name="Separador de milhares 2 5 5 4" xfId="1162"/>
    <cellStyle name="Separador de milhares 2 5 6" xfId="444"/>
    <cellStyle name="Separador de milhares 2 5 6 2" xfId="822"/>
    <cellStyle name="Separador de milhares 2 5 6 2 2" xfId="1616"/>
    <cellStyle name="Separador de milhares 2 5 6 3" xfId="1249"/>
    <cellStyle name="Separador de milhares 2 5 7" xfId="647"/>
    <cellStyle name="Separador de milhares 2 5 7 2" xfId="1442"/>
    <cellStyle name="Separador de milhares 2 5 8" xfId="1062"/>
    <cellStyle name="Separador de milhares 2 6" xfId="239"/>
    <cellStyle name="Separador de milhares 2 6 2" xfId="264"/>
    <cellStyle name="Separador de milhares 2 6 2 2" xfId="324"/>
    <cellStyle name="Separador de milhares 2 6 2 2 2" xfId="413"/>
    <cellStyle name="Separador de milhares 2 6 2 2 2 2" xfId="587"/>
    <cellStyle name="Separador de milhares 2 6 2 2 2 2 2" xfId="965"/>
    <cellStyle name="Separador de milhares 2 6 2 2 2 2 2 2" xfId="1759"/>
    <cellStyle name="Separador de milhares 2 6 2 2 2 2 3" xfId="1392"/>
    <cellStyle name="Separador de milhares 2 6 2 2 2 3" xfId="791"/>
    <cellStyle name="Separador de milhares 2 6 2 2 2 3 2" xfId="1585"/>
    <cellStyle name="Separador de milhares 2 6 2 2 2 4" xfId="1218"/>
    <cellStyle name="Separador de milhares 2 6 2 2 3" xfId="500"/>
    <cellStyle name="Separador de milhares 2 6 2 2 3 2" xfId="878"/>
    <cellStyle name="Separador de milhares 2 6 2 2 3 2 2" xfId="1672"/>
    <cellStyle name="Separador de milhares 2 6 2 2 3 3" xfId="1305"/>
    <cellStyle name="Separador de milhares 2 6 2 2 4" xfId="704"/>
    <cellStyle name="Separador de milhares 2 6 2 2 4 2" xfId="1498"/>
    <cellStyle name="Separador de milhares 2 6 2 2 5" xfId="1131"/>
    <cellStyle name="Separador de milhares 2 6 2 3" xfId="371"/>
    <cellStyle name="Separador de milhares 2 6 2 3 2" xfId="546"/>
    <cellStyle name="Separador de milhares 2 6 2 3 2 2" xfId="924"/>
    <cellStyle name="Separador de milhares 2 6 2 3 2 2 2" xfId="1718"/>
    <cellStyle name="Separador de milhares 2 6 2 3 2 3" xfId="1351"/>
    <cellStyle name="Separador de milhares 2 6 2 3 3" xfId="750"/>
    <cellStyle name="Separador de milhares 2 6 2 3 3 2" xfId="1544"/>
    <cellStyle name="Separador de milhares 2 6 2 3 4" xfId="1177"/>
    <cellStyle name="Separador de milhares 2 6 2 4" xfId="459"/>
    <cellStyle name="Separador de milhares 2 6 2 4 2" xfId="837"/>
    <cellStyle name="Separador de milhares 2 6 2 4 2 2" xfId="1631"/>
    <cellStyle name="Separador de milhares 2 6 2 4 3" xfId="1264"/>
    <cellStyle name="Separador de milhares 2 6 2 5" xfId="662"/>
    <cellStyle name="Separador de milhares 2 6 2 5 2" xfId="1457"/>
    <cellStyle name="Separador de milhares 2 6 2 6" xfId="1086"/>
    <cellStyle name="Separador de milhares 2 6 3" xfId="270"/>
    <cellStyle name="Separador de milhares 2 6 3 2" xfId="328"/>
    <cellStyle name="Separador de milhares 2 6 3 2 2" xfId="417"/>
    <cellStyle name="Separador de milhares 2 6 3 2 2 2" xfId="591"/>
    <cellStyle name="Separador de milhares 2 6 3 2 2 2 2" xfId="969"/>
    <cellStyle name="Separador de milhares 2 6 3 2 2 2 2 2" xfId="1763"/>
    <cellStyle name="Separador de milhares 2 6 3 2 2 2 3" xfId="1396"/>
    <cellStyle name="Separador de milhares 2 6 3 2 2 3" xfId="795"/>
    <cellStyle name="Separador de milhares 2 6 3 2 2 3 2" xfId="1589"/>
    <cellStyle name="Separador de milhares 2 6 3 2 2 4" xfId="1222"/>
    <cellStyle name="Separador de milhares 2 6 3 2 3" xfId="504"/>
    <cellStyle name="Separador de milhares 2 6 3 2 3 2" xfId="882"/>
    <cellStyle name="Separador de milhares 2 6 3 2 3 2 2" xfId="1676"/>
    <cellStyle name="Separador de milhares 2 6 3 2 3 3" xfId="1309"/>
    <cellStyle name="Separador de milhares 2 6 3 2 4" xfId="708"/>
    <cellStyle name="Separador de milhares 2 6 3 2 4 2" xfId="1502"/>
    <cellStyle name="Separador de milhares 2 6 3 2 5" xfId="1135"/>
    <cellStyle name="Separador de milhares 2 6 3 3" xfId="375"/>
    <cellStyle name="Separador de milhares 2 6 3 3 2" xfId="550"/>
    <cellStyle name="Separador de milhares 2 6 3 3 2 2" xfId="928"/>
    <cellStyle name="Separador de milhares 2 6 3 3 2 2 2" xfId="1722"/>
    <cellStyle name="Separador de milhares 2 6 3 3 2 3" xfId="1355"/>
    <cellStyle name="Separador de milhares 2 6 3 3 3" xfId="754"/>
    <cellStyle name="Separador de milhares 2 6 3 3 3 2" xfId="1548"/>
    <cellStyle name="Separador de milhares 2 6 3 3 4" xfId="1181"/>
    <cellStyle name="Separador de milhares 2 6 3 4" xfId="463"/>
    <cellStyle name="Separador de milhares 2 6 3 4 2" xfId="841"/>
    <cellStyle name="Separador de milhares 2 6 3 4 2 2" xfId="1635"/>
    <cellStyle name="Separador de milhares 2 6 3 4 3" xfId="1268"/>
    <cellStyle name="Separador de milhares 2 6 3 5" xfId="666"/>
    <cellStyle name="Separador de milhares 2 6 3 5 2" xfId="1461"/>
    <cellStyle name="Separador de milhares 2 6 3 6" xfId="1092"/>
    <cellStyle name="Separador de milhares 2 6 4" xfId="311"/>
    <cellStyle name="Separador de milhares 2 6 4 2" xfId="400"/>
    <cellStyle name="Separador de milhares 2 6 4 2 2" xfId="574"/>
    <cellStyle name="Separador de milhares 2 6 4 2 2 2" xfId="952"/>
    <cellStyle name="Separador de milhares 2 6 4 2 2 2 2" xfId="1746"/>
    <cellStyle name="Separador de milhares 2 6 4 2 2 3" xfId="1379"/>
    <cellStyle name="Separador de milhares 2 6 4 2 3" xfId="778"/>
    <cellStyle name="Separador de milhares 2 6 4 2 3 2" xfId="1572"/>
    <cellStyle name="Separador de milhares 2 6 4 2 4" xfId="1205"/>
    <cellStyle name="Separador de milhares 2 6 4 3" xfId="487"/>
    <cellStyle name="Separador de milhares 2 6 4 3 2" xfId="865"/>
    <cellStyle name="Separador de milhares 2 6 4 3 2 2" xfId="1659"/>
    <cellStyle name="Separador de milhares 2 6 4 3 3" xfId="1292"/>
    <cellStyle name="Separador de milhares 2 6 4 4" xfId="691"/>
    <cellStyle name="Separador de milhares 2 6 4 4 2" xfId="1485"/>
    <cellStyle name="Separador de milhares 2 6 4 5" xfId="1118"/>
    <cellStyle name="Separador de milhares 2 6 5" xfId="358"/>
    <cellStyle name="Separador de milhares 2 6 5 2" xfId="533"/>
    <cellStyle name="Separador de milhares 2 6 5 2 2" xfId="911"/>
    <cellStyle name="Separador de milhares 2 6 5 2 2 2" xfId="1705"/>
    <cellStyle name="Separador de milhares 2 6 5 2 3" xfId="1338"/>
    <cellStyle name="Separador de milhares 2 6 5 3" xfId="737"/>
    <cellStyle name="Separador de milhares 2 6 5 3 2" xfId="1531"/>
    <cellStyle name="Separador de milhares 2 6 5 4" xfId="1164"/>
    <cellStyle name="Separador de milhares 2 6 6" xfId="446"/>
    <cellStyle name="Separador de milhares 2 6 6 2" xfId="824"/>
    <cellStyle name="Separador de milhares 2 6 6 2 2" xfId="1618"/>
    <cellStyle name="Separador de milhares 2 6 6 3" xfId="1251"/>
    <cellStyle name="Separador de milhares 2 6 7" xfId="649"/>
    <cellStyle name="Separador de milhares 2 6 7 2" xfId="1444"/>
    <cellStyle name="Separador de milhares 2 6 8" xfId="1065"/>
    <cellStyle name="Separador de milhares 2 7" xfId="227"/>
    <cellStyle name="Separador de milhares 2 7 2" xfId="307"/>
    <cellStyle name="Separador de milhares 2 7 2 2" xfId="396"/>
    <cellStyle name="Separador de milhares 2 7 2 2 2" xfId="570"/>
    <cellStyle name="Separador de milhares 2 7 2 2 2 2" xfId="948"/>
    <cellStyle name="Separador de milhares 2 7 2 2 2 2 2" xfId="1742"/>
    <cellStyle name="Separador de milhares 2 7 2 2 2 3" xfId="1375"/>
    <cellStyle name="Separador de milhares 2 7 2 2 3" xfId="774"/>
    <cellStyle name="Separador de milhares 2 7 2 2 3 2" xfId="1568"/>
    <cellStyle name="Separador de milhares 2 7 2 2 4" xfId="1201"/>
    <cellStyle name="Separador de milhares 2 7 2 3" xfId="483"/>
    <cellStyle name="Separador de milhares 2 7 2 3 2" xfId="861"/>
    <cellStyle name="Separador de milhares 2 7 2 3 2 2" xfId="1655"/>
    <cellStyle name="Separador de milhares 2 7 2 3 3" xfId="1288"/>
    <cellStyle name="Separador de milhares 2 7 2 4" xfId="687"/>
    <cellStyle name="Separador de milhares 2 7 2 4 2" xfId="1481"/>
    <cellStyle name="Separador de milhares 2 7 2 5" xfId="1114"/>
    <cellStyle name="Separador de milhares 2 7 3" xfId="354"/>
    <cellStyle name="Separador de milhares 2 7 3 2" xfId="529"/>
    <cellStyle name="Separador de milhares 2 7 3 2 2" xfId="907"/>
    <cellStyle name="Separador de milhares 2 7 3 2 2 2" xfId="1701"/>
    <cellStyle name="Separador de milhares 2 7 3 2 3" xfId="1334"/>
    <cellStyle name="Separador de milhares 2 7 3 3" xfId="733"/>
    <cellStyle name="Separador de milhares 2 7 3 3 2" xfId="1527"/>
    <cellStyle name="Separador de milhares 2 7 3 4" xfId="1160"/>
    <cellStyle name="Separador de milhares 2 7 4" xfId="442"/>
    <cellStyle name="Separador de milhares 2 7 4 2" xfId="820"/>
    <cellStyle name="Separador de milhares 2 7 4 2 2" xfId="1614"/>
    <cellStyle name="Separador de milhares 2 7 4 3" xfId="1247"/>
    <cellStyle name="Separador de milhares 2 7 5" xfId="645"/>
    <cellStyle name="Separador de milhares 2 7 5 2" xfId="1440"/>
    <cellStyle name="Separador de milhares 2 7 6" xfId="1057"/>
    <cellStyle name="Separador de milhares 2 8" xfId="242"/>
    <cellStyle name="Separador de milhares 2 8 2" xfId="245"/>
    <cellStyle name="Separador de milhares 2 8 3" xfId="251"/>
    <cellStyle name="Separador de milhares 2 8 3 2" xfId="273"/>
    <cellStyle name="Separador de milhares 2 8 3 2 2" xfId="330"/>
    <cellStyle name="Separador de milhares 2 8 3 2 2 2" xfId="419"/>
    <cellStyle name="Separador de milhares 2 8 3 2 2 2 2" xfId="593"/>
    <cellStyle name="Separador de milhares 2 8 3 2 2 2 2 2" xfId="971"/>
    <cellStyle name="Separador de milhares 2 8 3 2 2 2 2 2 2" xfId="1765"/>
    <cellStyle name="Separador de milhares 2 8 3 2 2 2 2 3" xfId="1398"/>
    <cellStyle name="Separador de milhares 2 8 3 2 2 2 3" xfId="797"/>
    <cellStyle name="Separador de milhares 2 8 3 2 2 2 3 2" xfId="1591"/>
    <cellStyle name="Separador de milhares 2 8 3 2 2 2 4" xfId="1224"/>
    <cellStyle name="Separador de milhares 2 8 3 2 2 3" xfId="506"/>
    <cellStyle name="Separador de milhares 2 8 3 2 2 3 2" xfId="884"/>
    <cellStyle name="Separador de milhares 2 8 3 2 2 3 2 2" xfId="1678"/>
    <cellStyle name="Separador de milhares 2 8 3 2 2 3 3" xfId="1311"/>
    <cellStyle name="Separador de milhares 2 8 3 2 2 4" xfId="710"/>
    <cellStyle name="Separador de milhares 2 8 3 2 2 4 2" xfId="1504"/>
    <cellStyle name="Separador de milhares 2 8 3 2 2 5" xfId="1137"/>
    <cellStyle name="Separador de milhares 2 8 3 2 3" xfId="377"/>
    <cellStyle name="Separador de milhares 2 8 3 2 3 2" xfId="552"/>
    <cellStyle name="Separador de milhares 2 8 3 2 3 2 2" xfId="930"/>
    <cellStyle name="Separador de milhares 2 8 3 2 3 2 2 2" xfId="1724"/>
    <cellStyle name="Separador de milhares 2 8 3 2 3 2 3" xfId="1357"/>
    <cellStyle name="Separador de milhares 2 8 3 2 3 3" xfId="756"/>
    <cellStyle name="Separador de milhares 2 8 3 2 3 3 2" xfId="1550"/>
    <cellStyle name="Separador de milhares 2 8 3 2 3 4" xfId="1183"/>
    <cellStyle name="Separador de milhares 2 8 3 2 4" xfId="465"/>
    <cellStyle name="Separador de milhares 2 8 3 2 4 2" xfId="843"/>
    <cellStyle name="Separador de milhares 2 8 3 2 4 2 2" xfId="1637"/>
    <cellStyle name="Separador de milhares 2 8 3 2 4 3" xfId="1270"/>
    <cellStyle name="Separador de milhares 2 8 3 2 5" xfId="668"/>
    <cellStyle name="Separador de milhares 2 8 3 2 5 2" xfId="1463"/>
    <cellStyle name="Separador de milhares 2 8 3 2 6" xfId="1095"/>
    <cellStyle name="Separador de milhares 2 8 4" xfId="313"/>
    <cellStyle name="Separador de milhares 2 8 4 2" xfId="402"/>
    <cellStyle name="Separador de milhares 2 8 4 2 2" xfId="576"/>
    <cellStyle name="Separador de milhares 2 8 4 2 2 2" xfId="954"/>
    <cellStyle name="Separador de milhares 2 8 4 2 2 2 2" xfId="1748"/>
    <cellStyle name="Separador de milhares 2 8 4 2 2 3" xfId="1381"/>
    <cellStyle name="Separador de milhares 2 8 4 2 3" xfId="780"/>
    <cellStyle name="Separador de milhares 2 8 4 2 3 2" xfId="1574"/>
    <cellStyle name="Separador de milhares 2 8 4 2 4" xfId="1207"/>
    <cellStyle name="Separador de milhares 2 8 4 3" xfId="489"/>
    <cellStyle name="Separador de milhares 2 8 4 3 2" xfId="867"/>
    <cellStyle name="Separador de milhares 2 8 4 3 2 2" xfId="1661"/>
    <cellStyle name="Separador de milhares 2 8 4 3 3" xfId="1294"/>
    <cellStyle name="Separador de milhares 2 8 4 4" xfId="693"/>
    <cellStyle name="Separador de milhares 2 8 4 4 2" xfId="1487"/>
    <cellStyle name="Separador de milhares 2 8 4 5" xfId="1120"/>
    <cellStyle name="Separador de milhares 2 8 5" xfId="360"/>
    <cellStyle name="Separador de milhares 2 8 5 2" xfId="535"/>
    <cellStyle name="Separador de milhares 2 8 5 2 2" xfId="913"/>
    <cellStyle name="Separador de milhares 2 8 5 2 2 2" xfId="1707"/>
    <cellStyle name="Separador de milhares 2 8 5 2 3" xfId="1340"/>
    <cellStyle name="Separador de milhares 2 8 5 3" xfId="739"/>
    <cellStyle name="Separador de milhares 2 8 5 3 2" xfId="1533"/>
    <cellStyle name="Separador de milhares 2 8 5 4" xfId="1166"/>
    <cellStyle name="Separador de milhares 2 8 6" xfId="448"/>
    <cellStyle name="Separador de milhares 2 8 6 2" xfId="826"/>
    <cellStyle name="Separador de milhares 2 8 6 2 2" xfId="1620"/>
    <cellStyle name="Separador de milhares 2 8 6 3" xfId="1253"/>
    <cellStyle name="Separador de milhares 2 8 7" xfId="651"/>
    <cellStyle name="Separador de milhares 2 8 7 2" xfId="1446"/>
    <cellStyle name="Separador de milhares 2 8 8" xfId="1068"/>
    <cellStyle name="Separador de milhares 2 9" xfId="243"/>
    <cellStyle name="Separador de milhares 2 9 2" xfId="314"/>
    <cellStyle name="Separador de milhares 2 9 2 2" xfId="403"/>
    <cellStyle name="Separador de milhares 2 9 2 2 2" xfId="577"/>
    <cellStyle name="Separador de milhares 2 9 2 2 2 2" xfId="955"/>
    <cellStyle name="Separador de milhares 2 9 2 2 2 2 2" xfId="1749"/>
    <cellStyle name="Separador de milhares 2 9 2 2 2 3" xfId="1382"/>
    <cellStyle name="Separador de milhares 2 9 2 2 3" xfId="781"/>
    <cellStyle name="Separador de milhares 2 9 2 2 3 2" xfId="1575"/>
    <cellStyle name="Separador de milhares 2 9 2 2 4" xfId="1208"/>
    <cellStyle name="Separador de milhares 2 9 2 3" xfId="490"/>
    <cellStyle name="Separador de milhares 2 9 2 3 2" xfId="868"/>
    <cellStyle name="Separador de milhares 2 9 2 3 2 2" xfId="1662"/>
    <cellStyle name="Separador de milhares 2 9 2 3 3" xfId="1295"/>
    <cellStyle name="Separador de milhares 2 9 2 4" xfId="694"/>
    <cellStyle name="Separador de milhares 2 9 2 4 2" xfId="1488"/>
    <cellStyle name="Separador de milhares 2 9 2 5" xfId="1121"/>
    <cellStyle name="Separador de milhares 2 9 3" xfId="361"/>
    <cellStyle name="Separador de milhares 2 9 3 2" xfId="536"/>
    <cellStyle name="Separador de milhares 2 9 3 2 2" xfId="914"/>
    <cellStyle name="Separador de milhares 2 9 3 2 2 2" xfId="1708"/>
    <cellStyle name="Separador de milhares 2 9 3 2 3" xfId="1341"/>
    <cellStyle name="Separador de milhares 2 9 3 3" xfId="740"/>
    <cellStyle name="Separador de milhares 2 9 3 3 2" xfId="1534"/>
    <cellStyle name="Separador de milhares 2 9 3 4" xfId="1167"/>
    <cellStyle name="Separador de milhares 2 9 4" xfId="449"/>
    <cellStyle name="Separador de milhares 2 9 4 2" xfId="827"/>
    <cellStyle name="Separador de milhares 2 9 4 2 2" xfId="1621"/>
    <cellStyle name="Separador de milhares 2 9 4 3" xfId="1254"/>
    <cellStyle name="Separador de milhares 2 9 5" xfId="652"/>
    <cellStyle name="Separador de milhares 2 9 5 2" xfId="1447"/>
    <cellStyle name="Separador de milhares 2 9 6" xfId="1069"/>
    <cellStyle name="Separador de milhares 3" xfId="108"/>
    <cellStyle name="Separador de milhares 3 10" xfId="428"/>
    <cellStyle name="Separador de milhares 3 10 2" xfId="806"/>
    <cellStyle name="Separador de milhares 3 10 2 2" xfId="1600"/>
    <cellStyle name="Separador de milhares 3 10 3" xfId="1233"/>
    <cellStyle name="Separador de milhares 3 11" xfId="149"/>
    <cellStyle name="Separador de milhares 3 11 2" xfId="1025"/>
    <cellStyle name="Separador de milhares 3 12" xfId="604"/>
    <cellStyle name="Separador de milhares 3 12 2" xfId="1409"/>
    <cellStyle name="Separador de milhares 3 13" xfId="630"/>
    <cellStyle name="Separador de milhares 3 13 2" xfId="1426"/>
    <cellStyle name="Separador de milhares 3 14" xfId="990"/>
    <cellStyle name="Separador de milhares 3 2" xfId="116"/>
    <cellStyle name="Separador de milhares 3 2 2" xfId="138"/>
    <cellStyle name="Separador de milhares 3 2 2 2" xfId="392"/>
    <cellStyle name="Separador de milhares 3 2 2 2 2" xfId="566"/>
    <cellStyle name="Separador de milhares 3 2 2 2 2 2" xfId="944"/>
    <cellStyle name="Separador de milhares 3 2 2 2 2 2 2" xfId="1738"/>
    <cellStyle name="Separador de milhares 3 2 2 2 2 3" xfId="1371"/>
    <cellStyle name="Separador de milhares 3 2 2 2 3" xfId="770"/>
    <cellStyle name="Separador de milhares 3 2 2 2 3 2" xfId="1564"/>
    <cellStyle name="Separador de milhares 3 2 2 2 4" xfId="1197"/>
    <cellStyle name="Separador de milhares 3 2 2 3" xfId="479"/>
    <cellStyle name="Separador de milhares 3 2 2 3 2" xfId="857"/>
    <cellStyle name="Separador de milhares 3 2 2 3 2 2" xfId="1651"/>
    <cellStyle name="Separador de milhares 3 2 2 3 3" xfId="1284"/>
    <cellStyle name="Separador de milhares 3 2 2 4" xfId="303"/>
    <cellStyle name="Separador de milhares 3 2 2 4 2" xfId="1110"/>
    <cellStyle name="Separador de milhares 3 2 2 5" xfId="683"/>
    <cellStyle name="Separador de milhares 3 2 2 5 2" xfId="1477"/>
    <cellStyle name="Separador de milhares 3 2 2 6" xfId="1018"/>
    <cellStyle name="Separador de milhares 3 2 3" xfId="350"/>
    <cellStyle name="Separador de milhares 3 2 3 2" xfId="525"/>
    <cellStyle name="Separador de milhares 3 2 3 2 2" xfId="903"/>
    <cellStyle name="Separador de milhares 3 2 3 2 2 2" xfId="1697"/>
    <cellStyle name="Separador de milhares 3 2 3 2 3" xfId="1330"/>
    <cellStyle name="Separador de milhares 3 2 3 3" xfId="729"/>
    <cellStyle name="Separador de milhares 3 2 3 3 2" xfId="1523"/>
    <cellStyle name="Separador de milhares 3 2 3 4" xfId="1156"/>
    <cellStyle name="Separador de milhares 3 2 4" xfId="438"/>
    <cellStyle name="Separador de milhares 3 2 4 2" xfId="816"/>
    <cellStyle name="Separador de milhares 3 2 4 2 2" xfId="1610"/>
    <cellStyle name="Separador de milhares 3 2 4 3" xfId="1243"/>
    <cellStyle name="Separador de milhares 3 2 5" xfId="170"/>
    <cellStyle name="Separador de milhares 3 2 5 2" xfId="1037"/>
    <cellStyle name="Separador de milhares 3 2 6" xfId="640"/>
    <cellStyle name="Separador de milhares 3 2 6 2" xfId="1436"/>
    <cellStyle name="Separador de milhares 3 2 7" xfId="997"/>
    <cellStyle name="Separador de milhares 3 3" xfId="131"/>
    <cellStyle name="Separador de milhares 3 3 2" xfId="305"/>
    <cellStyle name="Separador de milhares 3 3 2 2" xfId="394"/>
    <cellStyle name="Separador de milhares 3 3 2 2 2" xfId="568"/>
    <cellStyle name="Separador de milhares 3 3 2 2 2 2" xfId="946"/>
    <cellStyle name="Separador de milhares 3 3 2 2 2 2 2" xfId="1740"/>
    <cellStyle name="Separador de milhares 3 3 2 2 2 3" xfId="1373"/>
    <cellStyle name="Separador de milhares 3 3 2 2 3" xfId="772"/>
    <cellStyle name="Separador de milhares 3 3 2 2 3 2" xfId="1566"/>
    <cellStyle name="Separador de milhares 3 3 2 2 4" xfId="1199"/>
    <cellStyle name="Separador de milhares 3 3 2 3" xfId="481"/>
    <cellStyle name="Separador de milhares 3 3 2 3 2" xfId="859"/>
    <cellStyle name="Separador de milhares 3 3 2 3 2 2" xfId="1653"/>
    <cellStyle name="Separador de milhares 3 3 2 3 3" xfId="1286"/>
    <cellStyle name="Separador de milhares 3 3 2 4" xfId="685"/>
    <cellStyle name="Separador de milhares 3 3 2 4 2" xfId="1479"/>
    <cellStyle name="Separador de milhares 3 3 2 5" xfId="1112"/>
    <cellStyle name="Separador de milhares 3 3 3" xfId="352"/>
    <cellStyle name="Separador de milhares 3 3 3 2" xfId="527"/>
    <cellStyle name="Separador de milhares 3 3 3 2 2" xfId="905"/>
    <cellStyle name="Separador de milhares 3 3 3 2 2 2" xfId="1699"/>
    <cellStyle name="Separador de milhares 3 3 3 2 3" xfId="1332"/>
    <cellStyle name="Separador de milhares 3 3 3 3" xfId="731"/>
    <cellStyle name="Separador de milhares 3 3 3 3 2" xfId="1525"/>
    <cellStyle name="Separador de milhares 3 3 3 4" xfId="1158"/>
    <cellStyle name="Separador de milhares 3 3 4" xfId="440"/>
    <cellStyle name="Separador de milhares 3 3 4 2" xfId="818"/>
    <cellStyle name="Separador de milhares 3 3 4 2 2" xfId="1612"/>
    <cellStyle name="Separador de milhares 3 3 4 3" xfId="1245"/>
    <cellStyle name="Separador de milhares 3 3 5" xfId="217"/>
    <cellStyle name="Separador de milhares 3 3 5 2" xfId="1053"/>
    <cellStyle name="Separador de milhares 3 3 6" xfId="643"/>
    <cellStyle name="Separador de milhares 3 3 6 2" xfId="1438"/>
    <cellStyle name="Separador de milhares 3 3 7" xfId="1011"/>
    <cellStyle name="Separador de milhares 3 4" xfId="221"/>
    <cellStyle name="Separador de milhares 3 4 2" xfId="306"/>
    <cellStyle name="Separador de milhares 3 4 2 2" xfId="395"/>
    <cellStyle name="Separador de milhares 3 4 2 2 2" xfId="569"/>
    <cellStyle name="Separador de milhares 3 4 2 2 2 2" xfId="947"/>
    <cellStyle name="Separador de milhares 3 4 2 2 2 2 2" xfId="1741"/>
    <cellStyle name="Separador de milhares 3 4 2 2 2 3" xfId="1374"/>
    <cellStyle name="Separador de milhares 3 4 2 2 3" xfId="773"/>
    <cellStyle name="Separador de milhares 3 4 2 2 3 2" xfId="1567"/>
    <cellStyle name="Separador de milhares 3 4 2 2 4" xfId="1200"/>
    <cellStyle name="Separador de milhares 3 4 2 3" xfId="482"/>
    <cellStyle name="Separador de milhares 3 4 2 3 2" xfId="860"/>
    <cellStyle name="Separador de milhares 3 4 2 3 2 2" xfId="1654"/>
    <cellStyle name="Separador de milhares 3 4 2 3 3" xfId="1287"/>
    <cellStyle name="Separador de milhares 3 4 2 4" xfId="686"/>
    <cellStyle name="Separador de milhares 3 4 2 4 2" xfId="1480"/>
    <cellStyle name="Separador de milhares 3 4 2 5" xfId="1113"/>
    <cellStyle name="Separador de milhares 3 4 3" xfId="353"/>
    <cellStyle name="Separador de milhares 3 4 3 2" xfId="528"/>
    <cellStyle name="Separador de milhares 3 4 3 2 2" xfId="906"/>
    <cellStyle name="Separador de milhares 3 4 3 2 2 2" xfId="1700"/>
    <cellStyle name="Separador de milhares 3 4 3 2 3" xfId="1333"/>
    <cellStyle name="Separador de milhares 3 4 3 3" xfId="732"/>
    <cellStyle name="Separador de milhares 3 4 3 3 2" xfId="1526"/>
    <cellStyle name="Separador de milhares 3 4 3 4" xfId="1159"/>
    <cellStyle name="Separador de milhares 3 4 4" xfId="441"/>
    <cellStyle name="Separador de milhares 3 4 4 2" xfId="819"/>
    <cellStyle name="Separador de milhares 3 4 4 2 2" xfId="1613"/>
    <cellStyle name="Separador de milhares 3 4 4 3" xfId="1246"/>
    <cellStyle name="Separador de milhares 3 4 5" xfId="644"/>
    <cellStyle name="Separador de milhares 3 4 5 2" xfId="1439"/>
    <cellStyle name="Separador de milhares 3 4 6" xfId="1055"/>
    <cellStyle name="Separador de milhares 3 5" xfId="236"/>
    <cellStyle name="Separador de milhares 3 5 2" xfId="310"/>
    <cellStyle name="Separador de milhares 3 5 2 2" xfId="399"/>
    <cellStyle name="Separador de milhares 3 5 2 2 2" xfId="573"/>
    <cellStyle name="Separador de milhares 3 5 2 2 2 2" xfId="951"/>
    <cellStyle name="Separador de milhares 3 5 2 2 2 2 2" xfId="1745"/>
    <cellStyle name="Separador de milhares 3 5 2 2 2 3" xfId="1378"/>
    <cellStyle name="Separador de milhares 3 5 2 2 3" xfId="777"/>
    <cellStyle name="Separador de milhares 3 5 2 2 3 2" xfId="1571"/>
    <cellStyle name="Separador de milhares 3 5 2 2 4" xfId="1204"/>
    <cellStyle name="Separador de milhares 3 5 2 3" xfId="486"/>
    <cellStyle name="Separador de milhares 3 5 2 3 2" xfId="864"/>
    <cellStyle name="Separador de milhares 3 5 2 3 2 2" xfId="1658"/>
    <cellStyle name="Separador de milhares 3 5 2 3 3" xfId="1291"/>
    <cellStyle name="Separador de milhares 3 5 2 4" xfId="690"/>
    <cellStyle name="Separador de milhares 3 5 2 4 2" xfId="1484"/>
    <cellStyle name="Separador de milhares 3 5 2 5" xfId="1117"/>
    <cellStyle name="Separador de milhares 3 5 3" xfId="357"/>
    <cellStyle name="Separador de milhares 3 5 3 2" xfId="532"/>
    <cellStyle name="Separador de milhares 3 5 3 2 2" xfId="910"/>
    <cellStyle name="Separador de milhares 3 5 3 2 2 2" xfId="1704"/>
    <cellStyle name="Separador de milhares 3 5 3 2 3" xfId="1337"/>
    <cellStyle name="Separador de milhares 3 5 3 3" xfId="736"/>
    <cellStyle name="Separador de milhares 3 5 3 3 2" xfId="1530"/>
    <cellStyle name="Separador de milhares 3 5 3 4" xfId="1163"/>
    <cellStyle name="Separador de milhares 3 5 4" xfId="445"/>
    <cellStyle name="Separador de milhares 3 5 4 2" xfId="823"/>
    <cellStyle name="Separador de milhares 3 5 4 2 2" xfId="1617"/>
    <cellStyle name="Separador de milhares 3 5 4 3" xfId="1250"/>
    <cellStyle name="Separador de milhares 3 5 5" xfId="648"/>
    <cellStyle name="Separador de milhares 3 5 5 2" xfId="1443"/>
    <cellStyle name="Separador de milhares 3 5 6" xfId="1063"/>
    <cellStyle name="Separador de milhares 3 6" xfId="240"/>
    <cellStyle name="Separador de milhares 3 6 2" xfId="312"/>
    <cellStyle name="Separador de milhares 3 6 2 2" xfId="401"/>
    <cellStyle name="Separador de milhares 3 6 2 2 2" xfId="575"/>
    <cellStyle name="Separador de milhares 3 6 2 2 2 2" xfId="953"/>
    <cellStyle name="Separador de milhares 3 6 2 2 2 2 2" xfId="1747"/>
    <cellStyle name="Separador de milhares 3 6 2 2 2 3" xfId="1380"/>
    <cellStyle name="Separador de milhares 3 6 2 2 3" xfId="779"/>
    <cellStyle name="Separador de milhares 3 6 2 2 3 2" xfId="1573"/>
    <cellStyle name="Separador de milhares 3 6 2 2 4" xfId="1206"/>
    <cellStyle name="Separador de milhares 3 6 2 3" xfId="488"/>
    <cellStyle name="Separador de milhares 3 6 2 3 2" xfId="866"/>
    <cellStyle name="Separador de milhares 3 6 2 3 2 2" xfId="1660"/>
    <cellStyle name="Separador de milhares 3 6 2 3 3" xfId="1293"/>
    <cellStyle name="Separador de milhares 3 6 2 4" xfId="692"/>
    <cellStyle name="Separador de milhares 3 6 2 4 2" xfId="1486"/>
    <cellStyle name="Separador de milhares 3 6 2 5" xfId="1119"/>
    <cellStyle name="Separador de milhares 3 6 3" xfId="359"/>
    <cellStyle name="Separador de milhares 3 6 3 2" xfId="534"/>
    <cellStyle name="Separador de milhares 3 6 3 2 2" xfId="912"/>
    <cellStyle name="Separador de milhares 3 6 3 2 2 2" xfId="1706"/>
    <cellStyle name="Separador de milhares 3 6 3 2 3" xfId="1339"/>
    <cellStyle name="Separador de milhares 3 6 3 3" xfId="738"/>
    <cellStyle name="Separador de milhares 3 6 3 3 2" xfId="1532"/>
    <cellStyle name="Separador de milhares 3 6 3 4" xfId="1165"/>
    <cellStyle name="Separador de milhares 3 6 4" xfId="447"/>
    <cellStyle name="Separador de milhares 3 6 4 2" xfId="825"/>
    <cellStyle name="Separador de milhares 3 6 4 2 2" xfId="1619"/>
    <cellStyle name="Separador de milhares 3 6 4 3" xfId="1252"/>
    <cellStyle name="Separador de milhares 3 6 5" xfId="650"/>
    <cellStyle name="Separador de milhares 3 6 5 2" xfId="1445"/>
    <cellStyle name="Separador de milhares 3 6 6" xfId="1066"/>
    <cellStyle name="Separador de milhares 3 7" xfId="293"/>
    <cellStyle name="Separador de milhares 3 7 2" xfId="382"/>
    <cellStyle name="Separador de milhares 3 7 2 2" xfId="557"/>
    <cellStyle name="Separador de milhares 3 7 2 2 2" xfId="935"/>
    <cellStyle name="Separador de milhares 3 7 2 2 2 2" xfId="1729"/>
    <cellStyle name="Separador de milhares 3 7 2 2 3" xfId="1362"/>
    <cellStyle name="Separador de milhares 3 7 2 3" xfId="761"/>
    <cellStyle name="Separador de milhares 3 7 2 3 2" xfId="1555"/>
    <cellStyle name="Separador de milhares 3 7 2 4" xfId="1188"/>
    <cellStyle name="Separador de milhares 3 7 3" xfId="470"/>
    <cellStyle name="Separador de milhares 3 7 3 2" xfId="848"/>
    <cellStyle name="Separador de milhares 3 7 3 2 2" xfId="1642"/>
    <cellStyle name="Separador de milhares 3 7 3 3" xfId="1275"/>
    <cellStyle name="Separador de milhares 3 7 4" xfId="674"/>
    <cellStyle name="Separador de milhares 3 7 4 2" xfId="1468"/>
    <cellStyle name="Separador de milhares 3 7 5" xfId="1101"/>
    <cellStyle name="Separador de milhares 3 8" xfId="335"/>
    <cellStyle name="Separador de milhares 3 8 2" xfId="424"/>
    <cellStyle name="Separador de milhares 3 8 2 2" xfId="598"/>
    <cellStyle name="Separador de milhares 3 8 2 2 2" xfId="976"/>
    <cellStyle name="Separador de milhares 3 8 2 2 2 2" xfId="1770"/>
    <cellStyle name="Separador de milhares 3 8 2 2 3" xfId="1403"/>
    <cellStyle name="Separador de milhares 3 8 2 3" xfId="802"/>
    <cellStyle name="Separador de milhares 3 8 2 3 2" xfId="1596"/>
    <cellStyle name="Separador de milhares 3 8 2 4" xfId="1229"/>
    <cellStyle name="Separador de milhares 3 8 3" xfId="511"/>
    <cellStyle name="Separador de milhares 3 8 3 2" xfId="889"/>
    <cellStyle name="Separador de milhares 3 8 3 2 2" xfId="1683"/>
    <cellStyle name="Separador de milhares 3 8 3 3" xfId="1316"/>
    <cellStyle name="Separador de milhares 3 8 4" xfId="715"/>
    <cellStyle name="Separador de milhares 3 8 4 2" xfId="1509"/>
    <cellStyle name="Separador de milhares 3 8 5" xfId="1142"/>
    <cellStyle name="Separador de milhares 3 9" xfId="339"/>
    <cellStyle name="Separador de milhares 3 9 2" xfId="515"/>
    <cellStyle name="Separador de milhares 3 9 2 2" xfId="893"/>
    <cellStyle name="Separador de milhares 3 9 2 2 2" xfId="1687"/>
    <cellStyle name="Separador de milhares 3 9 2 3" xfId="1320"/>
    <cellStyle name="Separador de milhares 3 9 3" xfId="719"/>
    <cellStyle name="Separador de milhares 3 9 3 2" xfId="1513"/>
    <cellStyle name="Separador de milhares 3 9 4" xfId="1146"/>
    <cellStyle name="Separador de milhares 4" xfId="168"/>
    <cellStyle name="Separador de milhares 4 2" xfId="248"/>
    <cellStyle name="Separador de milhares 4 2 2" xfId="316"/>
    <cellStyle name="Separador de milhares 4 2 2 2" xfId="405"/>
    <cellStyle name="Separador de milhares 4 2 2 2 2" xfId="579"/>
    <cellStyle name="Separador de milhares 4 2 2 2 2 2" xfId="957"/>
    <cellStyle name="Separador de milhares 4 2 2 2 2 2 2" xfId="1751"/>
    <cellStyle name="Separador de milhares 4 2 2 2 2 3" xfId="1384"/>
    <cellStyle name="Separador de milhares 4 2 2 2 3" xfId="783"/>
    <cellStyle name="Separador de milhares 4 2 2 2 3 2" xfId="1577"/>
    <cellStyle name="Separador de milhares 4 2 2 2 4" xfId="1210"/>
    <cellStyle name="Separador de milhares 4 2 2 3" xfId="492"/>
    <cellStyle name="Separador de milhares 4 2 2 3 2" xfId="870"/>
    <cellStyle name="Separador de milhares 4 2 2 3 2 2" xfId="1664"/>
    <cellStyle name="Separador de milhares 4 2 2 3 3" xfId="1297"/>
    <cellStyle name="Separador de milhares 4 2 2 4" xfId="696"/>
    <cellStyle name="Separador de milhares 4 2 2 4 2" xfId="1490"/>
    <cellStyle name="Separador de milhares 4 2 2 5" xfId="1123"/>
    <cellStyle name="Separador de milhares 4 2 3" xfId="363"/>
    <cellStyle name="Separador de milhares 4 2 3 2" xfId="538"/>
    <cellStyle name="Separador de milhares 4 2 3 2 2" xfId="916"/>
    <cellStyle name="Separador de milhares 4 2 3 2 2 2" xfId="1710"/>
    <cellStyle name="Separador de milhares 4 2 3 2 3" xfId="1343"/>
    <cellStyle name="Separador de milhares 4 2 3 3" xfId="742"/>
    <cellStyle name="Separador de milhares 4 2 3 3 2" xfId="1536"/>
    <cellStyle name="Separador de milhares 4 2 3 4" xfId="1169"/>
    <cellStyle name="Separador de milhares 4 2 4" xfId="451"/>
    <cellStyle name="Separador de milhares 4 2 4 2" xfId="829"/>
    <cellStyle name="Separador de milhares 4 2 4 2 2" xfId="1623"/>
    <cellStyle name="Separador de milhares 4 2 4 3" xfId="1256"/>
    <cellStyle name="Separador de milhares 4 2 5" xfId="654"/>
    <cellStyle name="Separador de milhares 4 2 5 2" xfId="1449"/>
    <cellStyle name="Separador de milhares 4 2 6" xfId="1072"/>
    <cellStyle name="Separador de milhares 4 3" xfId="259"/>
    <cellStyle name="Separador de milhares 4 3 2" xfId="321"/>
    <cellStyle name="Separador de milhares 4 3 2 2" xfId="410"/>
    <cellStyle name="Separador de milhares 4 3 2 2 2" xfId="584"/>
    <cellStyle name="Separador de milhares 4 3 2 2 2 2" xfId="962"/>
    <cellStyle name="Separador de milhares 4 3 2 2 2 2 2" xfId="1756"/>
    <cellStyle name="Separador de milhares 4 3 2 2 2 3" xfId="1389"/>
    <cellStyle name="Separador de milhares 4 3 2 2 3" xfId="788"/>
    <cellStyle name="Separador de milhares 4 3 2 2 3 2" xfId="1582"/>
    <cellStyle name="Separador de milhares 4 3 2 2 4" xfId="1215"/>
    <cellStyle name="Separador de milhares 4 3 2 3" xfId="497"/>
    <cellStyle name="Separador de milhares 4 3 2 3 2" xfId="875"/>
    <cellStyle name="Separador de milhares 4 3 2 3 2 2" xfId="1669"/>
    <cellStyle name="Separador de milhares 4 3 2 3 3" xfId="1302"/>
    <cellStyle name="Separador de milhares 4 3 2 4" xfId="701"/>
    <cellStyle name="Separador de milhares 4 3 2 4 2" xfId="1495"/>
    <cellStyle name="Separador de milhares 4 3 2 5" xfId="1128"/>
    <cellStyle name="Separador de milhares 4 3 3" xfId="368"/>
    <cellStyle name="Separador de milhares 4 3 3 2" xfId="543"/>
    <cellStyle name="Separador de milhares 4 3 3 2 2" xfId="921"/>
    <cellStyle name="Separador de milhares 4 3 3 2 2 2" xfId="1715"/>
    <cellStyle name="Separador de milhares 4 3 3 2 3" xfId="1348"/>
    <cellStyle name="Separador de milhares 4 3 3 3" xfId="747"/>
    <cellStyle name="Separador de milhares 4 3 3 3 2" xfId="1541"/>
    <cellStyle name="Separador de milhares 4 3 3 4" xfId="1174"/>
    <cellStyle name="Separador de milhares 4 3 4" xfId="456"/>
    <cellStyle name="Separador de milhares 4 3 4 2" xfId="834"/>
    <cellStyle name="Separador de milhares 4 3 4 2 2" xfId="1628"/>
    <cellStyle name="Separador de milhares 4 3 4 3" xfId="1261"/>
    <cellStyle name="Separador de milhares 4 3 5" xfId="659"/>
    <cellStyle name="Separador de milhares 4 3 5 2" xfId="1454"/>
    <cellStyle name="Separador de milhares 4 3 6" xfId="1081"/>
    <cellStyle name="Separador de milhares 4 4" xfId="301"/>
    <cellStyle name="Separador de milhares 4 4 2" xfId="390"/>
    <cellStyle name="Separador de milhares 4 4 2 2" xfId="564"/>
    <cellStyle name="Separador de milhares 4 4 2 2 2" xfId="942"/>
    <cellStyle name="Separador de milhares 4 4 2 2 2 2" xfId="1736"/>
    <cellStyle name="Separador de milhares 4 4 2 2 3" xfId="1369"/>
    <cellStyle name="Separador de milhares 4 4 2 3" xfId="768"/>
    <cellStyle name="Separador de milhares 4 4 2 3 2" xfId="1562"/>
    <cellStyle name="Separador de milhares 4 4 2 4" xfId="1195"/>
    <cellStyle name="Separador de milhares 4 4 3" xfId="477"/>
    <cellStyle name="Separador de milhares 4 4 3 2" xfId="855"/>
    <cellStyle name="Separador de milhares 4 4 3 2 2" xfId="1649"/>
    <cellStyle name="Separador de milhares 4 4 3 3" xfId="1282"/>
    <cellStyle name="Separador de milhares 4 4 4" xfId="681"/>
    <cellStyle name="Separador de milhares 4 4 4 2" xfId="1475"/>
    <cellStyle name="Separador de milhares 4 4 5" xfId="1108"/>
    <cellStyle name="Separador de milhares 4 5" xfId="348"/>
    <cellStyle name="Separador de milhares 4 5 2" xfId="523"/>
    <cellStyle name="Separador de milhares 4 5 2 2" xfId="901"/>
    <cellStyle name="Separador de milhares 4 5 2 2 2" xfId="1695"/>
    <cellStyle name="Separador de milhares 4 5 2 3" xfId="1328"/>
    <cellStyle name="Separador de milhares 4 5 3" xfId="727"/>
    <cellStyle name="Separador de milhares 4 5 3 2" xfId="1521"/>
    <cellStyle name="Separador de milhares 4 5 4" xfId="1154"/>
    <cellStyle name="Separador de milhares 4 6" xfId="436"/>
    <cellStyle name="Separador de milhares 4 6 2" xfId="814"/>
    <cellStyle name="Separador de milhares 4 6 2 2" xfId="1608"/>
    <cellStyle name="Separador de milhares 4 6 3" xfId="1241"/>
    <cellStyle name="Separador de milhares 4 7" xfId="638"/>
    <cellStyle name="Separador de milhares 4 7 2" xfId="1434"/>
    <cellStyle name="Separador de milhares 4 8" xfId="1035"/>
    <cellStyle name="Separador de milhares 5" xfId="173"/>
    <cellStyle name="Texto de Aviso 2" xfId="186"/>
    <cellStyle name="Texto Explicativo 2" xfId="187"/>
    <cellStyle name="Title" xfId="42"/>
    <cellStyle name="Título 1" xfId="140" builtinId="16" customBuiltin="1"/>
    <cellStyle name="Título 2" xfId="141" builtinId="17" customBuiltin="1"/>
    <cellStyle name="Título 3" xfId="142" builtinId="18" customBuiltin="1"/>
    <cellStyle name="Título 4" xfId="143" builtinId="19" customBuiltin="1"/>
    <cellStyle name="Título 5" xfId="177"/>
    <cellStyle name="Total 2" xfId="188"/>
    <cellStyle name="Verificar Célula" xfId="85"/>
    <cellStyle name="Vírgula" xfId="41" builtinId="3"/>
    <cellStyle name="Vírgula 10" xfId="145"/>
    <cellStyle name="Vírgula 10 2" xfId="620"/>
    <cellStyle name="Vírgula 10 2 2" xfId="1421"/>
    <cellStyle name="Vírgula 10 3" xfId="1021"/>
    <cellStyle name="Vírgula 11" xfId="602"/>
    <cellStyle name="Vírgula 11 2" xfId="1407"/>
    <cellStyle name="Vírgula 12" xfId="611"/>
    <cellStyle name="Vírgula 12 2" xfId="1415"/>
    <cellStyle name="Vírgula 2" xfId="83"/>
    <cellStyle name="Vírgula 2 10" xfId="601"/>
    <cellStyle name="Vírgula 2 10 2" xfId="1406"/>
    <cellStyle name="Vírgula 2 11" xfId="613"/>
    <cellStyle name="Vírgula 2 11 2" xfId="1416"/>
    <cellStyle name="Vírgula 2 12" xfId="979"/>
    <cellStyle name="Vírgula 2 2" xfId="97"/>
    <cellStyle name="Vírgula 2 2 2" xfId="127"/>
    <cellStyle name="Vírgula 2 2 2 2" xfId="300"/>
    <cellStyle name="Vírgula 2 2 2 2 2" xfId="389"/>
    <cellStyle name="Vírgula 2 2 2 2 2 2" xfId="563"/>
    <cellStyle name="Vírgula 2 2 2 2 2 2 2" xfId="941"/>
    <cellStyle name="Vírgula 2 2 2 2 2 2 2 2" xfId="1735"/>
    <cellStyle name="Vírgula 2 2 2 2 2 2 3" xfId="1368"/>
    <cellStyle name="Vírgula 2 2 2 2 2 3" xfId="767"/>
    <cellStyle name="Vírgula 2 2 2 2 2 3 2" xfId="1561"/>
    <cellStyle name="Vírgula 2 2 2 2 2 4" xfId="1194"/>
    <cellStyle name="Vírgula 2 2 2 2 3" xfId="476"/>
    <cellStyle name="Vírgula 2 2 2 2 3 2" xfId="854"/>
    <cellStyle name="Vírgula 2 2 2 2 3 2 2" xfId="1648"/>
    <cellStyle name="Vírgula 2 2 2 2 3 3" xfId="1281"/>
    <cellStyle name="Vírgula 2 2 2 2 4" xfId="680"/>
    <cellStyle name="Vírgula 2 2 2 2 4 2" xfId="1474"/>
    <cellStyle name="Vírgula 2 2 2 2 5" xfId="1107"/>
    <cellStyle name="Vírgula 2 2 2 3" xfId="347"/>
    <cellStyle name="Vírgula 2 2 2 3 2" xfId="522"/>
    <cellStyle name="Vírgula 2 2 2 3 2 2" xfId="900"/>
    <cellStyle name="Vírgula 2 2 2 3 2 2 2" xfId="1694"/>
    <cellStyle name="Vírgula 2 2 2 3 2 3" xfId="1327"/>
    <cellStyle name="Vírgula 2 2 2 3 3" xfId="726"/>
    <cellStyle name="Vírgula 2 2 2 3 3 2" xfId="1520"/>
    <cellStyle name="Vírgula 2 2 2 3 4" xfId="1153"/>
    <cellStyle name="Vírgula 2 2 2 4" xfId="435"/>
    <cellStyle name="Vírgula 2 2 2 4 2" xfId="813"/>
    <cellStyle name="Vírgula 2 2 2 4 2 2" xfId="1607"/>
    <cellStyle name="Vírgula 2 2 2 4 3" xfId="1240"/>
    <cellStyle name="Vírgula 2 2 2 5" xfId="159"/>
    <cellStyle name="Vírgula 2 2 2 5 2" xfId="1032"/>
    <cellStyle name="Vírgula 2 2 2 6" xfId="637"/>
    <cellStyle name="Vírgula 2 2 2 6 2" xfId="1433"/>
    <cellStyle name="Vírgula 2 2 2 7" xfId="1007"/>
    <cellStyle name="Vírgula 2 2 3" xfId="297"/>
    <cellStyle name="Vírgula 2 2 3 2" xfId="386"/>
    <cellStyle name="Vírgula 2 2 3 2 2" xfId="560"/>
    <cellStyle name="Vírgula 2 2 3 2 2 2" xfId="938"/>
    <cellStyle name="Vírgula 2 2 3 2 2 2 2" xfId="1732"/>
    <cellStyle name="Vírgula 2 2 3 2 2 3" xfId="1365"/>
    <cellStyle name="Vírgula 2 2 3 2 3" xfId="764"/>
    <cellStyle name="Vírgula 2 2 3 2 3 2" xfId="1558"/>
    <cellStyle name="Vírgula 2 2 3 2 4" xfId="1191"/>
    <cellStyle name="Vírgula 2 2 3 3" xfId="473"/>
    <cellStyle name="Vírgula 2 2 3 3 2" xfId="851"/>
    <cellStyle name="Vírgula 2 2 3 3 2 2" xfId="1645"/>
    <cellStyle name="Vírgula 2 2 3 3 3" xfId="1278"/>
    <cellStyle name="Vírgula 2 2 3 4" xfId="677"/>
    <cellStyle name="Vírgula 2 2 3 4 2" xfId="1471"/>
    <cellStyle name="Vírgula 2 2 3 5" xfId="1104"/>
    <cellStyle name="Vírgula 2 2 4" xfId="344"/>
    <cellStyle name="Vírgula 2 2 4 2" xfId="519"/>
    <cellStyle name="Vírgula 2 2 4 2 2" xfId="897"/>
    <cellStyle name="Vírgula 2 2 4 2 2 2" xfId="1691"/>
    <cellStyle name="Vírgula 2 2 4 2 3" xfId="1324"/>
    <cellStyle name="Vírgula 2 2 4 3" xfId="723"/>
    <cellStyle name="Vírgula 2 2 4 3 2" xfId="1517"/>
    <cellStyle name="Vírgula 2 2 4 4" xfId="1150"/>
    <cellStyle name="Vírgula 2 2 5" xfId="432"/>
    <cellStyle name="Vírgula 2 2 5 2" xfId="810"/>
    <cellStyle name="Vírgula 2 2 5 2 2" xfId="1604"/>
    <cellStyle name="Vírgula 2 2 5 3" xfId="1237"/>
    <cellStyle name="Vírgula 2 2 6" xfId="156"/>
    <cellStyle name="Vírgula 2 2 6 2" xfId="634"/>
    <cellStyle name="Vírgula 2 2 6 2 2" xfId="1430"/>
    <cellStyle name="Vírgula 2 2 6 3" xfId="1029"/>
    <cellStyle name="Vírgula 2 2 7" xfId="609"/>
    <cellStyle name="Vírgula 2 2 7 2" xfId="1414"/>
    <cellStyle name="Vírgula 2 2 8" xfId="616"/>
    <cellStyle name="Vírgula 2 2 8 2" xfId="1419"/>
    <cellStyle name="Vírgula 2 2 9" xfId="986"/>
    <cellStyle name="Vírgula 2 3" xfId="117"/>
    <cellStyle name="Vírgula 2 3 2" xfId="139"/>
    <cellStyle name="Vírgula 2 3 2 2" xfId="388"/>
    <cellStyle name="Vírgula 2 3 2 2 2" xfId="562"/>
    <cellStyle name="Vírgula 2 3 2 2 2 2" xfId="940"/>
    <cellStyle name="Vírgula 2 3 2 2 2 2 2" xfId="1734"/>
    <cellStyle name="Vírgula 2 3 2 2 2 3" xfId="1367"/>
    <cellStyle name="Vírgula 2 3 2 2 3" xfId="766"/>
    <cellStyle name="Vírgula 2 3 2 2 3 2" xfId="1560"/>
    <cellStyle name="Vírgula 2 3 2 2 4" xfId="1193"/>
    <cellStyle name="Vírgula 2 3 2 3" xfId="475"/>
    <cellStyle name="Vírgula 2 3 2 3 2" xfId="853"/>
    <cellStyle name="Vírgula 2 3 2 3 2 2" xfId="1647"/>
    <cellStyle name="Vírgula 2 3 2 3 3" xfId="1280"/>
    <cellStyle name="Vírgula 2 3 2 4" xfId="299"/>
    <cellStyle name="Vírgula 2 3 2 4 2" xfId="1106"/>
    <cellStyle name="Vírgula 2 3 2 5" xfId="679"/>
    <cellStyle name="Vírgula 2 3 2 5 2" xfId="1473"/>
    <cellStyle name="Vírgula 2 3 2 6" xfId="1019"/>
    <cellStyle name="Vírgula 2 3 3" xfId="346"/>
    <cellStyle name="Vírgula 2 3 3 2" xfId="521"/>
    <cellStyle name="Vírgula 2 3 3 2 2" xfId="899"/>
    <cellStyle name="Vírgula 2 3 3 2 2 2" xfId="1693"/>
    <cellStyle name="Vírgula 2 3 3 2 3" xfId="1326"/>
    <cellStyle name="Vírgula 2 3 3 3" xfId="725"/>
    <cellStyle name="Vírgula 2 3 3 3 2" xfId="1519"/>
    <cellStyle name="Vírgula 2 3 3 4" xfId="1152"/>
    <cellStyle name="Vírgula 2 3 4" xfId="434"/>
    <cellStyle name="Vírgula 2 3 4 2" xfId="812"/>
    <cellStyle name="Vírgula 2 3 4 2 2" xfId="1606"/>
    <cellStyle name="Vírgula 2 3 4 3" xfId="1239"/>
    <cellStyle name="Vírgula 2 3 5" xfId="158"/>
    <cellStyle name="Vírgula 2 3 5 2" xfId="1031"/>
    <cellStyle name="Vírgula 2 3 6" xfId="636"/>
    <cellStyle name="Vírgula 2 3 6 2" xfId="1432"/>
    <cellStyle name="Vírgula 2 3 7" xfId="998"/>
    <cellStyle name="Vírgula 2 4" xfId="120"/>
    <cellStyle name="Vírgula 2 4 2" xfId="336"/>
    <cellStyle name="Vírgula 2 4 2 2" xfId="425"/>
    <cellStyle name="Vírgula 2 4 2 2 2" xfId="599"/>
    <cellStyle name="Vírgula 2 4 2 2 2 2" xfId="977"/>
    <cellStyle name="Vírgula 2 4 2 2 2 2 2" xfId="1771"/>
    <cellStyle name="Vírgula 2 4 2 2 2 3" xfId="1404"/>
    <cellStyle name="Vírgula 2 4 2 2 3" xfId="803"/>
    <cellStyle name="Vírgula 2 4 2 2 3 2" xfId="1597"/>
    <cellStyle name="Vírgula 2 4 2 2 4" xfId="1230"/>
    <cellStyle name="Vírgula 2 4 2 3" xfId="512"/>
    <cellStyle name="Vírgula 2 4 2 3 2" xfId="890"/>
    <cellStyle name="Vírgula 2 4 2 3 2 2" xfId="1684"/>
    <cellStyle name="Vírgula 2 4 2 3 3" xfId="1317"/>
    <cellStyle name="Vírgula 2 4 2 4" xfId="716"/>
    <cellStyle name="Vírgula 2 4 2 4 2" xfId="1510"/>
    <cellStyle name="Vírgula 2 4 2 5" xfId="1143"/>
    <cellStyle name="Vírgula 2 4 3" xfId="383"/>
    <cellStyle name="Vírgula 2 4 3 2" xfId="558"/>
    <cellStyle name="Vírgula 2 4 3 2 2" xfId="936"/>
    <cellStyle name="Vírgula 2 4 3 2 2 2" xfId="1730"/>
    <cellStyle name="Vírgula 2 4 3 2 3" xfId="1363"/>
    <cellStyle name="Vírgula 2 4 3 3" xfId="762"/>
    <cellStyle name="Vírgula 2 4 3 3 2" xfId="1556"/>
    <cellStyle name="Vírgula 2 4 3 4" xfId="1189"/>
    <cellStyle name="Vírgula 2 4 4" xfId="471"/>
    <cellStyle name="Vírgula 2 4 4 2" xfId="849"/>
    <cellStyle name="Vírgula 2 4 4 2 2" xfId="1643"/>
    <cellStyle name="Vírgula 2 4 4 3" xfId="1276"/>
    <cellStyle name="Vírgula 2 4 5" xfId="294"/>
    <cellStyle name="Vírgula 2 4 5 2" xfId="1102"/>
    <cellStyle name="Vírgula 2 4 6" xfId="675"/>
    <cellStyle name="Vírgula 2 4 6 2" xfId="1469"/>
    <cellStyle name="Vírgula 2 4 7" xfId="1000"/>
    <cellStyle name="Vírgula 2 5" xfId="155"/>
    <cellStyle name="Vírgula 2 5 2" xfId="343"/>
    <cellStyle name="Vírgula 2 5 2 2" xfId="518"/>
    <cellStyle name="Vírgula 2 5 2 2 2" xfId="896"/>
    <cellStyle name="Vírgula 2 5 2 2 2 2" xfId="1690"/>
    <cellStyle name="Vírgula 2 5 2 2 3" xfId="1323"/>
    <cellStyle name="Vírgula 2 5 2 3" xfId="722"/>
    <cellStyle name="Vírgula 2 5 2 3 2" xfId="1516"/>
    <cellStyle name="Vírgula 2 5 2 4" xfId="1149"/>
    <cellStyle name="Vírgula 2 5 3" xfId="431"/>
    <cellStyle name="Vírgula 2 5 3 2" xfId="809"/>
    <cellStyle name="Vírgula 2 5 3 2 2" xfId="1603"/>
    <cellStyle name="Vírgula 2 5 3 3" xfId="1236"/>
    <cellStyle name="Vírgula 2 5 4" xfId="633"/>
    <cellStyle name="Vírgula 2 5 4 2" xfId="1429"/>
    <cellStyle name="Vírgula 2 5 5" xfId="1028"/>
    <cellStyle name="Vírgula 2 6" xfId="296"/>
    <cellStyle name="Vírgula 2 6 2" xfId="385"/>
    <cellStyle name="Vírgula 2 6 2 2" xfId="559"/>
    <cellStyle name="Vírgula 2 6 2 2 2" xfId="937"/>
    <cellStyle name="Vírgula 2 6 2 2 2 2" xfId="1731"/>
    <cellStyle name="Vírgula 2 6 2 2 3" xfId="1364"/>
    <cellStyle name="Vírgula 2 6 2 3" xfId="763"/>
    <cellStyle name="Vírgula 2 6 2 3 2" xfId="1557"/>
    <cellStyle name="Vírgula 2 6 2 4" xfId="1190"/>
    <cellStyle name="Vírgula 2 6 3" xfId="472"/>
    <cellStyle name="Vírgula 2 6 3 2" xfId="850"/>
    <cellStyle name="Vírgula 2 6 3 2 2" xfId="1644"/>
    <cellStyle name="Vírgula 2 6 3 3" xfId="1277"/>
    <cellStyle name="Vírgula 2 6 4" xfId="676"/>
    <cellStyle name="Vírgula 2 6 4 2" xfId="1470"/>
    <cellStyle name="Vírgula 2 6 5" xfId="1103"/>
    <cellStyle name="Vírgula 2 7" xfId="340"/>
    <cellStyle name="Vírgula 2 7 2" xfId="516"/>
    <cellStyle name="Vírgula 2 7 2 2" xfId="894"/>
    <cellStyle name="Vírgula 2 7 2 2 2" xfId="1688"/>
    <cellStyle name="Vírgula 2 7 2 3" xfId="1321"/>
    <cellStyle name="Vírgula 2 7 3" xfId="720"/>
    <cellStyle name="Vírgula 2 7 3 2" xfId="1514"/>
    <cellStyle name="Vírgula 2 7 4" xfId="1147"/>
    <cellStyle name="Vírgula 2 8" xfId="429"/>
    <cellStyle name="Vírgula 2 8 2" xfId="807"/>
    <cellStyle name="Vírgula 2 8 2 2" xfId="1601"/>
    <cellStyle name="Vírgula 2 8 3" xfId="1234"/>
    <cellStyle name="Vírgula 2 9" xfId="150"/>
    <cellStyle name="Vírgula 2 9 2" xfId="631"/>
    <cellStyle name="Vírgula 2 9 2 2" xfId="1427"/>
    <cellStyle name="Vírgula 2 9 3" xfId="1026"/>
    <cellStyle name="Vírgula 3" xfId="86"/>
    <cellStyle name="Vírgula 3 2" xfId="109"/>
    <cellStyle name="Vírgula 3 2 2" xfId="132"/>
    <cellStyle name="Vírgula 3 2 2 2" xfId="420"/>
    <cellStyle name="Vírgula 3 2 2 2 2" xfId="594"/>
    <cellStyle name="Vírgula 3 2 2 2 2 2" xfId="972"/>
    <cellStyle name="Vírgula 3 2 2 2 2 2 2" xfId="1766"/>
    <cellStyle name="Vírgula 3 2 2 2 2 3" xfId="1399"/>
    <cellStyle name="Vírgula 3 2 2 2 3" xfId="798"/>
    <cellStyle name="Vírgula 3 2 2 2 3 2" xfId="1592"/>
    <cellStyle name="Vírgula 3 2 2 2 4" xfId="1225"/>
    <cellStyle name="Vírgula 3 2 2 3" xfId="507"/>
    <cellStyle name="Vírgula 3 2 2 3 2" xfId="885"/>
    <cellStyle name="Vírgula 3 2 2 3 2 2" xfId="1679"/>
    <cellStyle name="Vírgula 3 2 2 3 3" xfId="1312"/>
    <cellStyle name="Vírgula 3 2 2 4" xfId="331"/>
    <cellStyle name="Vírgula 3 2 2 4 2" xfId="1138"/>
    <cellStyle name="Vírgula 3 2 2 5" xfId="711"/>
    <cellStyle name="Vírgula 3 2 2 5 2" xfId="1505"/>
    <cellStyle name="Vírgula 3 2 2 6" xfId="1012"/>
    <cellStyle name="Vírgula 3 2 3" xfId="378"/>
    <cellStyle name="Vírgula 3 2 3 2" xfId="553"/>
    <cellStyle name="Vírgula 3 2 3 2 2" xfId="931"/>
    <cellStyle name="Vírgula 3 2 3 2 2 2" xfId="1725"/>
    <cellStyle name="Vírgula 3 2 3 2 3" xfId="1358"/>
    <cellStyle name="Vírgula 3 2 3 3" xfId="757"/>
    <cellStyle name="Vírgula 3 2 3 3 2" xfId="1551"/>
    <cellStyle name="Vírgula 3 2 3 4" xfId="1184"/>
    <cellStyle name="Vírgula 3 2 4" xfId="466"/>
    <cellStyle name="Vírgula 3 2 4 2" xfId="844"/>
    <cellStyle name="Vírgula 3 2 4 2 2" xfId="1638"/>
    <cellStyle name="Vírgula 3 2 4 3" xfId="1271"/>
    <cellStyle name="Vírgula 3 2 5" xfId="274"/>
    <cellStyle name="Vírgula 3 2 5 2" xfId="1096"/>
    <cellStyle name="Vírgula 3 2 6" xfId="669"/>
    <cellStyle name="Vírgula 3 2 6 2" xfId="1464"/>
    <cellStyle name="Vírgula 3 2 7" xfId="991"/>
    <cellStyle name="Vírgula 3 3" xfId="122"/>
    <cellStyle name="Vírgula 3 3 2" xfId="404"/>
    <cellStyle name="Vírgula 3 3 2 2" xfId="578"/>
    <cellStyle name="Vírgula 3 3 2 2 2" xfId="956"/>
    <cellStyle name="Vírgula 3 3 2 2 2 2" xfId="1750"/>
    <cellStyle name="Vírgula 3 3 2 2 3" xfId="1383"/>
    <cellStyle name="Vírgula 3 3 2 3" xfId="782"/>
    <cellStyle name="Vírgula 3 3 2 3 2" xfId="1576"/>
    <cellStyle name="Vírgula 3 3 2 4" xfId="1209"/>
    <cellStyle name="Vírgula 3 3 3" xfId="491"/>
    <cellStyle name="Vírgula 3 3 3 2" xfId="869"/>
    <cellStyle name="Vírgula 3 3 3 2 2" xfId="1663"/>
    <cellStyle name="Vírgula 3 3 3 3" xfId="1296"/>
    <cellStyle name="Vírgula 3 3 4" xfId="315"/>
    <cellStyle name="Vírgula 3 3 4 2" xfId="1122"/>
    <cellStyle name="Vírgula 3 3 5" xfId="695"/>
    <cellStyle name="Vírgula 3 3 5 2" xfId="1489"/>
    <cellStyle name="Vírgula 3 3 6" xfId="1002"/>
    <cellStyle name="Vírgula 3 4" xfId="362"/>
    <cellStyle name="Vírgula 3 4 2" xfId="537"/>
    <cellStyle name="Vírgula 3 4 2 2" xfId="915"/>
    <cellStyle name="Vírgula 3 4 2 2 2" xfId="1709"/>
    <cellStyle name="Vírgula 3 4 2 3" xfId="1342"/>
    <cellStyle name="Vírgula 3 4 3" xfId="741"/>
    <cellStyle name="Vírgula 3 4 3 2" xfId="1535"/>
    <cellStyle name="Vírgula 3 4 4" xfId="1168"/>
    <cellStyle name="Vírgula 3 5" xfId="450"/>
    <cellStyle name="Vírgula 3 5 2" xfId="828"/>
    <cellStyle name="Vírgula 3 5 2 2" xfId="1622"/>
    <cellStyle name="Vírgula 3 5 3" xfId="1255"/>
    <cellStyle name="Vírgula 3 6" xfId="244"/>
    <cellStyle name="Vírgula 3 6 2" xfId="653"/>
    <cellStyle name="Vírgula 3 6 2 2" xfId="1448"/>
    <cellStyle name="Vírgula 3 6 3" xfId="1070"/>
    <cellStyle name="Vírgula 3 7" xfId="605"/>
    <cellStyle name="Vírgula 3 7 2" xfId="1410"/>
    <cellStyle name="Vírgula 3 8" xfId="615"/>
    <cellStyle name="Vírgula 3 8 2" xfId="1418"/>
    <cellStyle name="Vírgula 3 9" xfId="981"/>
    <cellStyle name="Vírgula 4" xfId="98"/>
    <cellStyle name="Vírgula 4 2" xfId="128"/>
    <cellStyle name="Vírgula 4 2 2" xfId="387"/>
    <cellStyle name="Vírgula 4 2 2 2" xfId="561"/>
    <cellStyle name="Vírgula 4 2 2 2 2" xfId="939"/>
    <cellStyle name="Vírgula 4 2 2 2 2 2" xfId="1733"/>
    <cellStyle name="Vírgula 4 2 2 2 3" xfId="1366"/>
    <cellStyle name="Vírgula 4 2 2 3" xfId="765"/>
    <cellStyle name="Vírgula 4 2 2 3 2" xfId="1559"/>
    <cellStyle name="Vírgula 4 2 2 4" xfId="1192"/>
    <cellStyle name="Vírgula 4 2 3" xfId="474"/>
    <cellStyle name="Vírgula 4 2 3 2" xfId="852"/>
    <cellStyle name="Vírgula 4 2 3 2 2" xfId="1646"/>
    <cellStyle name="Vírgula 4 2 3 3" xfId="1279"/>
    <cellStyle name="Vírgula 4 2 4" xfId="298"/>
    <cellStyle name="Vírgula 4 2 4 2" xfId="1105"/>
    <cellStyle name="Vírgula 4 2 5" xfId="678"/>
    <cellStyle name="Vírgula 4 2 5 2" xfId="1472"/>
    <cellStyle name="Vírgula 4 2 6" xfId="1008"/>
    <cellStyle name="Vírgula 4 3" xfId="345"/>
    <cellStyle name="Vírgula 4 3 2" xfId="520"/>
    <cellStyle name="Vírgula 4 3 2 2" xfId="898"/>
    <cellStyle name="Vírgula 4 3 2 2 2" xfId="1692"/>
    <cellStyle name="Vírgula 4 3 2 3" xfId="1325"/>
    <cellStyle name="Vírgula 4 3 3" xfId="724"/>
    <cellStyle name="Vírgula 4 3 3 2" xfId="1518"/>
    <cellStyle name="Vírgula 4 3 4" xfId="1151"/>
    <cellStyle name="Vírgula 4 4" xfId="433"/>
    <cellStyle name="Vírgula 4 4 2" xfId="811"/>
    <cellStyle name="Vírgula 4 4 2 2" xfId="1605"/>
    <cellStyle name="Vírgula 4 4 3" xfId="1238"/>
    <cellStyle name="Vírgula 4 5" xfId="157"/>
    <cellStyle name="Vírgula 4 5 2" xfId="1030"/>
    <cellStyle name="Vírgula 4 6" xfId="607"/>
    <cellStyle name="Vírgula 4 6 2" xfId="1412"/>
    <cellStyle name="Vírgula 4 7" xfId="635"/>
    <cellStyle name="Vírgula 4 7 2" xfId="1431"/>
    <cellStyle name="Vírgula 4 8" xfId="987"/>
    <cellStyle name="Vírgula 5" xfId="111"/>
    <cellStyle name="Vírgula 5 2" xfId="134"/>
    <cellStyle name="Vírgula 5 2 2" xfId="421"/>
    <cellStyle name="Vírgula 5 2 2 2" xfId="595"/>
    <cellStyle name="Vírgula 5 2 2 2 2" xfId="973"/>
    <cellStyle name="Vírgula 5 2 2 2 2 2" xfId="1767"/>
    <cellStyle name="Vírgula 5 2 2 2 3" xfId="1400"/>
    <cellStyle name="Vírgula 5 2 2 3" xfId="799"/>
    <cellStyle name="Vírgula 5 2 2 3 2" xfId="1593"/>
    <cellStyle name="Vírgula 5 2 2 4" xfId="1226"/>
    <cellStyle name="Vírgula 5 2 3" xfId="508"/>
    <cellStyle name="Vírgula 5 2 3 2" xfId="886"/>
    <cellStyle name="Vírgula 5 2 3 2 2" xfId="1680"/>
    <cellStyle name="Vírgula 5 2 3 3" xfId="1313"/>
    <cellStyle name="Vírgula 5 2 4" xfId="332"/>
    <cellStyle name="Vírgula 5 2 4 2" xfId="1139"/>
    <cellStyle name="Vírgula 5 2 5" xfId="712"/>
    <cellStyle name="Vírgula 5 2 5 2" xfId="1506"/>
    <cellStyle name="Vírgula 5 2 6" xfId="1014"/>
    <cellStyle name="Vírgula 5 3" xfId="379"/>
    <cellStyle name="Vírgula 5 3 2" xfId="554"/>
    <cellStyle name="Vírgula 5 3 2 2" xfId="932"/>
    <cellStyle name="Vírgula 5 3 2 2 2" xfId="1726"/>
    <cellStyle name="Vírgula 5 3 2 3" xfId="1359"/>
    <cellStyle name="Vírgula 5 3 3" xfId="758"/>
    <cellStyle name="Vírgula 5 3 3 2" xfId="1552"/>
    <cellStyle name="Vírgula 5 3 4" xfId="1185"/>
    <cellStyle name="Vírgula 5 4" xfId="467"/>
    <cellStyle name="Vírgula 5 4 2" xfId="845"/>
    <cellStyle name="Vírgula 5 4 2 2" xfId="1639"/>
    <cellStyle name="Vírgula 5 4 3" xfId="1272"/>
    <cellStyle name="Vírgula 5 5" xfId="284"/>
    <cellStyle name="Vírgula 5 5 2" xfId="1097"/>
    <cellStyle name="Vírgula 5 6" xfId="670"/>
    <cellStyle name="Vírgula 5 6 2" xfId="1465"/>
    <cellStyle name="Vírgula 5 7" xfId="993"/>
    <cellStyle name="Vírgula 6" xfId="285"/>
    <cellStyle name="Vírgula 6 2" xfId="333"/>
    <cellStyle name="Vírgula 6 2 2" xfId="422"/>
    <cellStyle name="Vírgula 6 2 2 2" xfId="596"/>
    <cellStyle name="Vírgula 6 2 2 2 2" xfId="974"/>
    <cellStyle name="Vírgula 6 2 2 2 2 2" xfId="1768"/>
    <cellStyle name="Vírgula 6 2 2 2 3" xfId="1401"/>
    <cellStyle name="Vírgula 6 2 2 3" xfId="800"/>
    <cellStyle name="Vírgula 6 2 2 3 2" xfId="1594"/>
    <cellStyle name="Vírgula 6 2 2 4" xfId="1227"/>
    <cellStyle name="Vírgula 6 2 3" xfId="509"/>
    <cellStyle name="Vírgula 6 2 3 2" xfId="887"/>
    <cellStyle name="Vírgula 6 2 3 2 2" xfId="1681"/>
    <cellStyle name="Vírgula 6 2 3 3" xfId="1314"/>
    <cellStyle name="Vírgula 6 2 4" xfId="713"/>
    <cellStyle name="Vírgula 6 2 4 2" xfId="1507"/>
    <cellStyle name="Vírgula 6 2 5" xfId="1140"/>
    <cellStyle name="Vírgula 6 3" xfId="380"/>
    <cellStyle name="Vírgula 6 3 2" xfId="555"/>
    <cellStyle name="Vírgula 6 3 2 2" xfId="933"/>
    <cellStyle name="Vírgula 6 3 2 2 2" xfId="1727"/>
    <cellStyle name="Vírgula 6 3 2 3" xfId="1360"/>
    <cellStyle name="Vírgula 6 3 3" xfId="759"/>
    <cellStyle name="Vírgula 6 3 3 2" xfId="1553"/>
    <cellStyle name="Vírgula 6 3 4" xfId="1186"/>
    <cellStyle name="Vírgula 6 4" xfId="468"/>
    <cellStyle name="Vírgula 6 4 2" xfId="846"/>
    <cellStyle name="Vírgula 6 4 2 2" xfId="1640"/>
    <cellStyle name="Vírgula 6 4 3" xfId="1273"/>
    <cellStyle name="Vírgula 6 5" xfId="671"/>
    <cellStyle name="Vírgula 6 5 2" xfId="1466"/>
    <cellStyle name="Vírgula 6 6" xfId="1098"/>
    <cellStyle name="Vírgula 7" xfId="152"/>
    <cellStyle name="Vírgula 7 2" xfId="342"/>
    <cellStyle name="Vírgula 7 2 2" xfId="517"/>
    <cellStyle name="Vírgula 7 2 2 2" xfId="895"/>
    <cellStyle name="Vírgula 7 2 2 2 2" xfId="1689"/>
    <cellStyle name="Vírgula 7 2 2 3" xfId="1322"/>
    <cellStyle name="Vírgula 7 2 3" xfId="721"/>
    <cellStyle name="Vírgula 7 2 3 2" xfId="1515"/>
    <cellStyle name="Vírgula 7 2 4" xfId="1148"/>
    <cellStyle name="Vírgula 7 3" xfId="430"/>
    <cellStyle name="Vírgula 7 3 2" xfId="808"/>
    <cellStyle name="Vírgula 7 3 2 2" xfId="1602"/>
    <cellStyle name="Vírgula 7 3 3" xfId="1235"/>
    <cellStyle name="Vírgula 7 4" xfId="632"/>
    <cellStyle name="Vírgula 7 4 2" xfId="1428"/>
    <cellStyle name="Vírgula 7 5" xfId="1027"/>
    <cellStyle name="Vírgula 8" xfId="337"/>
    <cellStyle name="Vírgula 8 2" xfId="513"/>
    <cellStyle name="Vírgula 8 2 2" xfId="891"/>
    <cellStyle name="Vírgula 8 2 2 2" xfId="1685"/>
    <cellStyle name="Vírgula 8 2 3" xfId="1318"/>
    <cellStyle name="Vírgula 8 3" xfId="717"/>
    <cellStyle name="Vírgula 8 3 2" xfId="1511"/>
    <cellStyle name="Vírgula 8 4" xfId="1144"/>
    <cellStyle name="Vírgula 9" xfId="426"/>
    <cellStyle name="Vírgula 9 2" xfId="804"/>
    <cellStyle name="Vírgula 9 2 2" xfId="1598"/>
    <cellStyle name="Vírgula 9 3" xfId="1231"/>
    <cellStyle name="Warning Text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Resultado%20da%20arrecada&#231;&#227;o\Mem&#243;rias%20de%20C&#225;lculo\2011\01%20Rascunho%20Arrecada&#231;ao%20janeiro%20(ICMS)%20-%20sem%20incentiv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0\05%20Rascunho%20Arrecada&#231;ao%20maio%20(ICMS)%20-%20Leoni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1\10%20Rascunho%20Arrecada&#231;ao%20outubro%20(ICMS)%20-%20sem%20incentivado%20-%20Le&#244;ni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rv\Receita\COPET_NUAPE\NUAPE\Resultado%20da%20arrecada&#231;&#227;o\Mem&#243;rias%20de%20C&#225;lculo\2012\10c%20Rascunho%20Arrecada&#231;ao%20outubro%20(ISS)%20-Ricar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10"/>
      <sheetName val="TAB4.2_2011"/>
      <sheetName val="TABELA 3"/>
      <sheetName val="Graf_Sit Rec pizza"/>
      <sheetName val="Graf_Ativ Econ pizza"/>
      <sheetName val="base_TD maiores"/>
      <sheetName val="Tab_Din (2)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 refreshError="1"/>
      <sheetData sheetId="1" refreshError="1"/>
      <sheetData sheetId="2">
        <row r="3">
          <cell r="B3">
            <v>434801.53</v>
          </cell>
          <cell r="C3">
            <v>422620.53</v>
          </cell>
          <cell r="D3">
            <v>315511.28000000003</v>
          </cell>
          <cell r="E3">
            <v>182869.27</v>
          </cell>
          <cell r="F3">
            <v>166907.76999999999</v>
          </cell>
          <cell r="G3">
            <v>286888.65000000002</v>
          </cell>
          <cell r="H3">
            <v>255032.87</v>
          </cell>
          <cell r="I3">
            <v>289604.06</v>
          </cell>
          <cell r="J3">
            <v>291012.42</v>
          </cell>
          <cell r="K3">
            <v>394410.65</v>
          </cell>
          <cell r="L3">
            <v>349824.93</v>
          </cell>
          <cell r="M3">
            <v>248821.24</v>
          </cell>
        </row>
        <row r="4">
          <cell r="B4">
            <v>1973752.46</v>
          </cell>
          <cell r="C4">
            <v>2164096.4700000002</v>
          </cell>
          <cell r="D4">
            <v>1915066.21</v>
          </cell>
          <cell r="E4">
            <v>2059939.24</v>
          </cell>
          <cell r="F4">
            <v>2342934.4900000002</v>
          </cell>
          <cell r="G4">
            <v>1953633.89</v>
          </cell>
          <cell r="H4">
            <v>2607270.19</v>
          </cell>
          <cell r="I4">
            <v>2099687.08</v>
          </cell>
          <cell r="J4">
            <v>2147519.9900000002</v>
          </cell>
          <cell r="K4">
            <v>1936838.39</v>
          </cell>
          <cell r="L4">
            <v>2256997.69</v>
          </cell>
          <cell r="M4">
            <v>2328301.77</v>
          </cell>
        </row>
        <row r="5">
          <cell r="B5">
            <v>12663297</v>
          </cell>
          <cell r="C5">
            <v>30161727.800000001</v>
          </cell>
          <cell r="D5">
            <v>11204775.33</v>
          </cell>
          <cell r="E5">
            <v>12314861.48</v>
          </cell>
          <cell r="F5">
            <v>12143234.520000001</v>
          </cell>
          <cell r="G5">
            <v>12161939.720000001</v>
          </cell>
          <cell r="H5">
            <v>13063501.990000002</v>
          </cell>
          <cell r="I5">
            <v>12596795.860000001</v>
          </cell>
          <cell r="J5">
            <v>12475584.23</v>
          </cell>
          <cell r="K5">
            <v>15118195.939999999</v>
          </cell>
          <cell r="L5">
            <v>13425545.439999999</v>
          </cell>
          <cell r="M5">
            <v>13274040.17</v>
          </cell>
        </row>
        <row r="6">
          <cell r="B6">
            <v>7158853.8899999997</v>
          </cell>
          <cell r="C6">
            <v>6303165.25</v>
          </cell>
          <cell r="D6">
            <v>4613669.1399999997</v>
          </cell>
          <cell r="E6">
            <v>5484409.3700000001</v>
          </cell>
          <cell r="F6">
            <v>5876604.8499999996</v>
          </cell>
          <cell r="G6">
            <v>7014814.9100000001</v>
          </cell>
          <cell r="H6">
            <v>6711876.8600000003</v>
          </cell>
          <cell r="I6">
            <v>6281430.9699999997</v>
          </cell>
          <cell r="J6">
            <v>8848398.1500000004</v>
          </cell>
          <cell r="K6">
            <v>7778424.5999999996</v>
          </cell>
          <cell r="L6">
            <v>5432586.1200000001</v>
          </cell>
          <cell r="M6">
            <v>6215322.9500000002</v>
          </cell>
        </row>
        <row r="7">
          <cell r="B7">
            <v>0</v>
          </cell>
          <cell r="C7">
            <v>17430.919999999998</v>
          </cell>
          <cell r="D7">
            <v>4797.0200000000004</v>
          </cell>
          <cell r="E7">
            <v>8649.1200000000008</v>
          </cell>
          <cell r="F7">
            <v>3605.47</v>
          </cell>
          <cell r="G7">
            <v>6019.4</v>
          </cell>
          <cell r="H7">
            <v>6365.56</v>
          </cell>
          <cell r="I7">
            <v>8879.11</v>
          </cell>
          <cell r="J7">
            <v>9763.67</v>
          </cell>
          <cell r="K7">
            <v>12100.45</v>
          </cell>
          <cell r="L7">
            <v>5957.77</v>
          </cell>
          <cell r="M7">
            <v>8794.92</v>
          </cell>
        </row>
        <row r="8">
          <cell r="B8">
            <v>105024.09</v>
          </cell>
          <cell r="C8">
            <v>77419.69</v>
          </cell>
          <cell r="D8">
            <v>85737.54</v>
          </cell>
          <cell r="E8">
            <v>111876.86</v>
          </cell>
          <cell r="F8">
            <v>80854.73</v>
          </cell>
          <cell r="G8">
            <v>92442.28</v>
          </cell>
          <cell r="H8">
            <v>90548.59</v>
          </cell>
          <cell r="I8">
            <v>109872.11</v>
          </cell>
          <cell r="J8">
            <v>85191.79</v>
          </cell>
          <cell r="K8">
            <v>140264.98000000001</v>
          </cell>
          <cell r="L8">
            <v>121128.53</v>
          </cell>
          <cell r="M8">
            <v>86042.67</v>
          </cell>
        </row>
        <row r="9">
          <cell r="B9">
            <v>1879401.4</v>
          </cell>
          <cell r="C9">
            <v>1028625.06</v>
          </cell>
          <cell r="D9">
            <v>1322983.8</v>
          </cell>
          <cell r="E9">
            <v>14327734.949999999</v>
          </cell>
          <cell r="F9">
            <v>1975577.16</v>
          </cell>
          <cell r="G9">
            <v>2015268.39</v>
          </cell>
          <cell r="H9">
            <v>3220920.29</v>
          </cell>
          <cell r="I9">
            <v>1982565.06</v>
          </cell>
          <cell r="J9">
            <v>1847003.58</v>
          </cell>
          <cell r="K9">
            <v>17606795.370000001</v>
          </cell>
          <cell r="L9">
            <v>2546862.37</v>
          </cell>
          <cell r="M9">
            <v>2159947.2599999998</v>
          </cell>
        </row>
        <row r="10">
          <cell r="B10">
            <v>134335.64000000001</v>
          </cell>
          <cell r="C10">
            <v>112183.35</v>
          </cell>
          <cell r="D10">
            <v>84368.99</v>
          </cell>
          <cell r="E10">
            <v>172898.99</v>
          </cell>
          <cell r="F10">
            <v>97154</v>
          </cell>
          <cell r="G10">
            <v>121468.45</v>
          </cell>
          <cell r="H10">
            <v>104235.21</v>
          </cell>
          <cell r="I10">
            <v>79566.61</v>
          </cell>
          <cell r="J10">
            <v>84491.34</v>
          </cell>
          <cell r="K10">
            <v>95417.25</v>
          </cell>
          <cell r="L10">
            <v>97069.13</v>
          </cell>
          <cell r="M10">
            <v>121956.97</v>
          </cell>
        </row>
        <row r="11">
          <cell r="B11">
            <v>6069657.2000000002</v>
          </cell>
          <cell r="C11">
            <v>5282996.3</v>
          </cell>
          <cell r="D11">
            <v>5925466.330000001</v>
          </cell>
          <cell r="E11">
            <v>6391242.3499999996</v>
          </cell>
          <cell r="F11">
            <v>6191540.2000000011</v>
          </cell>
          <cell r="G11">
            <v>6444360.6700000018</v>
          </cell>
          <cell r="H11">
            <v>5938118.1499999985</v>
          </cell>
          <cell r="I11">
            <v>6444504.839999998</v>
          </cell>
          <cell r="J11">
            <v>6916077.9899999993</v>
          </cell>
          <cell r="K11">
            <v>17672921.660000008</v>
          </cell>
          <cell r="L11">
            <v>6794837.8899999969</v>
          </cell>
          <cell r="M11">
            <v>6528036.7400000002</v>
          </cell>
        </row>
        <row r="12">
          <cell r="B12">
            <v>2057451.54</v>
          </cell>
          <cell r="C12">
            <v>1913331.82</v>
          </cell>
          <cell r="D12">
            <v>2001780.44</v>
          </cell>
          <cell r="E12">
            <v>2339306.0099999998</v>
          </cell>
          <cell r="F12">
            <v>2115698.16</v>
          </cell>
          <cell r="G12">
            <v>2000612.35</v>
          </cell>
          <cell r="H12">
            <v>2368410.69</v>
          </cell>
          <cell r="I12">
            <v>2085927.6</v>
          </cell>
          <cell r="J12">
            <v>2765204.86</v>
          </cell>
          <cell r="K12">
            <v>2537007</v>
          </cell>
          <cell r="L12">
            <v>2423605.4700000002</v>
          </cell>
          <cell r="M12">
            <v>2547934.86</v>
          </cell>
        </row>
        <row r="14">
          <cell r="B14">
            <v>15298756.540000001</v>
          </cell>
          <cell r="C14">
            <v>11974758.460000001</v>
          </cell>
          <cell r="D14">
            <v>15072882.93</v>
          </cell>
          <cell r="E14">
            <v>18600571.890000001</v>
          </cell>
          <cell r="F14">
            <v>13075239.199999997</v>
          </cell>
          <cell r="G14">
            <v>13066881.25</v>
          </cell>
          <cell r="H14">
            <v>13376337.510000002</v>
          </cell>
          <cell r="I14">
            <v>13486087.270000001</v>
          </cell>
          <cell r="J14">
            <v>14537466.700000003</v>
          </cell>
          <cell r="K14">
            <v>14477345.999999998</v>
          </cell>
          <cell r="L14">
            <v>13029868.310000002</v>
          </cell>
          <cell r="M14">
            <v>15540458.240000002</v>
          </cell>
        </row>
        <row r="15">
          <cell r="B15">
            <v>3369307.86</v>
          </cell>
          <cell r="C15">
            <v>3599229.29</v>
          </cell>
          <cell r="D15">
            <v>3152267.89</v>
          </cell>
          <cell r="E15">
            <v>3205224.56</v>
          </cell>
          <cell r="F15">
            <v>3263718.19</v>
          </cell>
          <cell r="G15">
            <v>3293937.15</v>
          </cell>
          <cell r="H15">
            <v>3423076.28</v>
          </cell>
          <cell r="I15">
            <v>3571153.97</v>
          </cell>
          <cell r="J15">
            <v>3355318.99</v>
          </cell>
          <cell r="K15">
            <v>5946295.7200000007</v>
          </cell>
          <cell r="L15">
            <v>3572036.16</v>
          </cell>
          <cell r="M15">
            <v>4228714.99</v>
          </cell>
        </row>
        <row r="16">
          <cell r="B16">
            <v>12749013.329999998</v>
          </cell>
          <cell r="C16">
            <v>8917259.1399999987</v>
          </cell>
          <cell r="D16">
            <v>9248743.6500000004</v>
          </cell>
          <cell r="E16">
            <v>10111998.040000001</v>
          </cell>
          <cell r="F16">
            <v>10419845.67</v>
          </cell>
          <cell r="G16">
            <v>10883865.409999998</v>
          </cell>
          <cell r="H16">
            <v>11788753.689999999</v>
          </cell>
          <cell r="I16">
            <v>9986784.7199999988</v>
          </cell>
          <cell r="J16">
            <v>10566312.740000002</v>
          </cell>
          <cell r="K16">
            <v>11126531.339999998</v>
          </cell>
          <cell r="L16">
            <v>14697442.819999998</v>
          </cell>
          <cell r="M16">
            <v>11348666.249999998</v>
          </cell>
        </row>
        <row r="17">
          <cell r="B17">
            <v>6759741.4299999997</v>
          </cell>
          <cell r="C17">
            <v>5962303.3300000001</v>
          </cell>
          <cell r="D17">
            <v>5127514.04</v>
          </cell>
          <cell r="E17">
            <v>7049221.0599999996</v>
          </cell>
          <cell r="F17">
            <v>5549581.2199999997</v>
          </cell>
          <cell r="G17">
            <v>7793969.9900000002</v>
          </cell>
          <cell r="H17">
            <v>5536064.4699999997</v>
          </cell>
          <cell r="I17">
            <v>6465595.7300000004</v>
          </cell>
          <cell r="J17">
            <v>6579077.1100000003</v>
          </cell>
          <cell r="K17">
            <v>6587824.8300000001</v>
          </cell>
          <cell r="L17">
            <v>7179250.4299999997</v>
          </cell>
          <cell r="M17">
            <v>6485187.1100000003</v>
          </cell>
        </row>
        <row r="18">
          <cell r="B18">
            <v>3499765.62</v>
          </cell>
          <cell r="C18">
            <v>1826622.51</v>
          </cell>
          <cell r="D18">
            <v>2197251.71</v>
          </cell>
          <cell r="E18">
            <v>3265968.43</v>
          </cell>
          <cell r="F18">
            <v>3331318.19</v>
          </cell>
          <cell r="G18">
            <v>3263625.95</v>
          </cell>
          <cell r="H18">
            <v>2980145.49</v>
          </cell>
          <cell r="I18">
            <v>3336276.61</v>
          </cell>
          <cell r="J18">
            <v>2931862.72</v>
          </cell>
          <cell r="K18">
            <v>3177619.77</v>
          </cell>
          <cell r="L18">
            <v>2901834.26</v>
          </cell>
          <cell r="M18">
            <v>3928078.95</v>
          </cell>
        </row>
        <row r="19">
          <cell r="B19">
            <v>2304214.27</v>
          </cell>
          <cell r="C19">
            <v>2841721.41</v>
          </cell>
          <cell r="D19">
            <v>3201269.72</v>
          </cell>
          <cell r="E19">
            <v>3580366.66</v>
          </cell>
          <cell r="F19">
            <v>2942646.15</v>
          </cell>
          <cell r="G19">
            <v>3654452.16</v>
          </cell>
          <cell r="H19">
            <v>3476153.26</v>
          </cell>
          <cell r="I19">
            <v>3135885.43</v>
          </cell>
          <cell r="J19">
            <v>3342263.79</v>
          </cell>
          <cell r="K19">
            <v>3679664.27</v>
          </cell>
          <cell r="L19">
            <v>3211140.17</v>
          </cell>
          <cell r="M19">
            <v>5119429.1900000004</v>
          </cell>
        </row>
        <row r="20">
          <cell r="B20">
            <v>9719148.1599999983</v>
          </cell>
          <cell r="C20">
            <v>9144097.8100000005</v>
          </cell>
          <cell r="D20">
            <v>8518960.290000001</v>
          </cell>
          <cell r="E20">
            <v>11607396.060000001</v>
          </cell>
          <cell r="F20">
            <v>9884129.5600000024</v>
          </cell>
          <cell r="G20">
            <v>10758474.880000001</v>
          </cell>
          <cell r="H20">
            <v>9141406.4700000007</v>
          </cell>
          <cell r="I20">
            <v>9924448.1600000001</v>
          </cell>
          <cell r="J20">
            <v>10541498.249999998</v>
          </cell>
          <cell r="K20">
            <v>12765511.160000002</v>
          </cell>
          <cell r="L20">
            <v>9341697.4900000021</v>
          </cell>
          <cell r="M20">
            <v>8554677.8300000001</v>
          </cell>
        </row>
        <row r="21">
          <cell r="B21">
            <v>402769.04</v>
          </cell>
          <cell r="C21">
            <v>519785.8</v>
          </cell>
          <cell r="D21">
            <v>365078.55</v>
          </cell>
          <cell r="E21">
            <v>381950.5</v>
          </cell>
          <cell r="F21">
            <v>317234.95</v>
          </cell>
          <cell r="G21">
            <v>433074.4</v>
          </cell>
          <cell r="H21">
            <v>329109.71000000002</v>
          </cell>
          <cell r="I21">
            <v>500580.23</v>
          </cell>
          <cell r="J21">
            <v>486183.73</v>
          </cell>
          <cell r="K21">
            <v>195529.73</v>
          </cell>
          <cell r="L21">
            <v>353036.64</v>
          </cell>
          <cell r="M21">
            <v>383660.57</v>
          </cell>
        </row>
        <row r="22">
          <cell r="B22">
            <v>6581008.9800000014</v>
          </cell>
          <cell r="C22">
            <v>4445591.67</v>
          </cell>
          <cell r="D22">
            <v>5597537.9699999997</v>
          </cell>
          <cell r="E22">
            <v>5843165.2300000014</v>
          </cell>
          <cell r="F22">
            <v>4876925.29</v>
          </cell>
          <cell r="G22">
            <v>5270925.6900000004</v>
          </cell>
          <cell r="H22">
            <v>5241591.99</v>
          </cell>
          <cell r="I22">
            <v>5286253.3899999997</v>
          </cell>
          <cell r="J22">
            <v>4975548.6500000004</v>
          </cell>
          <cell r="K22">
            <v>7253864.9500000011</v>
          </cell>
          <cell r="L22">
            <v>9212476.9700000025</v>
          </cell>
          <cell r="M22">
            <v>15781973.879999999</v>
          </cell>
        </row>
        <row r="23">
          <cell r="B23">
            <v>2371259.070000004</v>
          </cell>
          <cell r="C23">
            <v>816848.24999999907</v>
          </cell>
          <cell r="D23">
            <v>1053570.2799999998</v>
          </cell>
          <cell r="E23">
            <v>1781887.4300000006</v>
          </cell>
          <cell r="G23">
            <v>2147999.6999999983</v>
          </cell>
          <cell r="H23">
            <v>1086276.1099999994</v>
          </cell>
          <cell r="I23">
            <v>873340.94999999925</v>
          </cell>
          <cell r="J23">
            <v>988983.18000000063</v>
          </cell>
          <cell r="K23">
            <v>2505655.3600000003</v>
          </cell>
          <cell r="L23">
            <v>3946986.39</v>
          </cell>
          <cell r="M23">
            <v>1982093.31</v>
          </cell>
          <cell r="N23">
            <v>1692147.8599999999</v>
          </cell>
        </row>
        <row r="24">
          <cell r="B24">
            <v>764779.32</v>
          </cell>
          <cell r="C24">
            <v>548498.1</v>
          </cell>
          <cell r="D24">
            <v>644829.98</v>
          </cell>
          <cell r="E24">
            <v>801633.87</v>
          </cell>
          <cell r="F24">
            <v>710957.58</v>
          </cell>
          <cell r="G24">
            <v>911997.05</v>
          </cell>
          <cell r="H24">
            <v>726164.49</v>
          </cell>
          <cell r="I24">
            <v>553399.30000000005</v>
          </cell>
          <cell r="J24">
            <v>622464.78</v>
          </cell>
          <cell r="K24">
            <v>612679.6</v>
          </cell>
          <cell r="L24">
            <v>550273.44999999995</v>
          </cell>
          <cell r="M24">
            <v>822655.07</v>
          </cell>
        </row>
        <row r="26">
          <cell r="B26">
            <v>953363.36</v>
          </cell>
          <cell r="C26">
            <v>910494.35</v>
          </cell>
          <cell r="D26">
            <v>1123918</v>
          </cell>
          <cell r="E26">
            <v>965562.86</v>
          </cell>
          <cell r="F26">
            <v>1079829.8700000001</v>
          </cell>
          <cell r="G26">
            <v>1042154.53</v>
          </cell>
          <cell r="H26">
            <v>1110038.8899999999</v>
          </cell>
          <cell r="I26">
            <v>1178261.6399999999</v>
          </cell>
          <cell r="J26">
            <v>1102518.04</v>
          </cell>
          <cell r="K26">
            <v>1103784.27</v>
          </cell>
          <cell r="L26">
            <v>1176352.54</v>
          </cell>
          <cell r="M26">
            <v>1195339.1000000001</v>
          </cell>
        </row>
        <row r="27">
          <cell r="B27">
            <v>90152.47</v>
          </cell>
          <cell r="C27">
            <v>68822.63</v>
          </cell>
          <cell r="D27">
            <v>69880.84</v>
          </cell>
          <cell r="E27">
            <v>64639.58</v>
          </cell>
          <cell r="F27">
            <v>74664.61</v>
          </cell>
          <cell r="G27">
            <v>85502.69</v>
          </cell>
          <cell r="H27">
            <v>75943.58</v>
          </cell>
          <cell r="I27">
            <v>78221.95</v>
          </cell>
          <cell r="J27">
            <v>106054.15</v>
          </cell>
          <cell r="K27">
            <v>108522.89</v>
          </cell>
          <cell r="L27">
            <v>93362.96</v>
          </cell>
          <cell r="M27">
            <v>99410.51</v>
          </cell>
        </row>
        <row r="28">
          <cell r="B28">
            <v>794214.82</v>
          </cell>
          <cell r="C28">
            <v>423613.93</v>
          </cell>
          <cell r="D28">
            <v>509741.03</v>
          </cell>
          <cell r="E28">
            <v>710590.53</v>
          </cell>
          <cell r="F28">
            <v>658867.77</v>
          </cell>
          <cell r="G28">
            <v>855968.81</v>
          </cell>
          <cell r="H28">
            <v>917361.63</v>
          </cell>
          <cell r="I28">
            <v>760783.59</v>
          </cell>
          <cell r="J28">
            <v>744544.68</v>
          </cell>
          <cell r="K28">
            <v>867605.24</v>
          </cell>
          <cell r="L28">
            <v>817587.74</v>
          </cell>
          <cell r="M28">
            <v>860747.03</v>
          </cell>
        </row>
        <row r="29">
          <cell r="B29">
            <v>17474850.650000002</v>
          </cell>
          <cell r="C29">
            <v>15787166.489999996</v>
          </cell>
          <cell r="D29">
            <v>14731548.869999999</v>
          </cell>
          <cell r="E29">
            <v>15639229.08</v>
          </cell>
          <cell r="F29">
            <v>16619367</v>
          </cell>
          <cell r="G29">
            <v>14258208.600000001</v>
          </cell>
          <cell r="H29">
            <v>17620862.469999999</v>
          </cell>
          <cell r="I29">
            <v>17603901.879999999</v>
          </cell>
          <cell r="J29">
            <v>16093920.289999999</v>
          </cell>
          <cell r="K29">
            <v>15418443.390000001</v>
          </cell>
          <cell r="L29">
            <v>17994314.050000001</v>
          </cell>
          <cell r="M29">
            <v>16089646.269999998</v>
          </cell>
        </row>
        <row r="30">
          <cell r="B30">
            <v>6346885.2300000004</v>
          </cell>
          <cell r="C30">
            <v>3010536.34</v>
          </cell>
          <cell r="D30">
            <v>2546203.2000000002</v>
          </cell>
          <cell r="E30">
            <v>3578443.83</v>
          </cell>
          <cell r="F30">
            <v>3344362.57</v>
          </cell>
          <cell r="G30">
            <v>3107657.89</v>
          </cell>
          <cell r="H30">
            <v>3500501.39</v>
          </cell>
          <cell r="I30">
            <v>3478176.12</v>
          </cell>
          <cell r="J30">
            <v>3001360.28</v>
          </cell>
          <cell r="K30">
            <v>2647446.4700000002</v>
          </cell>
          <cell r="L30">
            <v>3752111.49</v>
          </cell>
          <cell r="M30">
            <v>3301561.19</v>
          </cell>
        </row>
        <row r="31">
          <cell r="B31">
            <v>5083993.8099999996</v>
          </cell>
          <cell r="C31">
            <v>5778063.0899999999</v>
          </cell>
          <cell r="D31">
            <v>5947951.7999999998</v>
          </cell>
          <cell r="E31">
            <v>6184505.8100000015</v>
          </cell>
          <cell r="F31">
            <v>5839684.4500000002</v>
          </cell>
          <cell r="G31">
            <v>6576952.5900000008</v>
          </cell>
          <cell r="H31">
            <v>6292094.9799999986</v>
          </cell>
          <cell r="I31">
            <v>7079035.7200000007</v>
          </cell>
          <cell r="J31">
            <v>6427080.1899999995</v>
          </cell>
          <cell r="K31">
            <v>6422056.3800000008</v>
          </cell>
          <cell r="L31">
            <v>6759119.0800000001</v>
          </cell>
          <cell r="M31">
            <v>7366272.9800000004</v>
          </cell>
        </row>
        <row r="32">
          <cell r="B32">
            <v>1963334.84</v>
          </cell>
          <cell r="C32">
            <v>2255742.7200000002</v>
          </cell>
          <cell r="D32">
            <v>2107690.7200000002</v>
          </cell>
          <cell r="E32">
            <v>2424940.92</v>
          </cell>
          <cell r="F32">
            <v>2714639.91</v>
          </cell>
          <cell r="G32">
            <v>2708693.39</v>
          </cell>
          <cell r="H32">
            <v>2575293.5499999998</v>
          </cell>
          <cell r="I32">
            <v>2993235.64</v>
          </cell>
          <cell r="J32">
            <v>3169507.27</v>
          </cell>
          <cell r="K32">
            <v>3117293.71</v>
          </cell>
          <cell r="L32">
            <v>2571675.69</v>
          </cell>
          <cell r="M32">
            <v>2852211.99</v>
          </cell>
        </row>
        <row r="33">
          <cell r="B33">
            <v>6671781.1500000004</v>
          </cell>
          <cell r="C33">
            <v>6297012.5300000003</v>
          </cell>
          <cell r="D33">
            <v>5218862.4000000004</v>
          </cell>
          <cell r="E33">
            <v>6041369.1100000003</v>
          </cell>
          <cell r="F33">
            <v>4969988.07</v>
          </cell>
          <cell r="G33">
            <v>6014040.0700000003</v>
          </cell>
          <cell r="H33">
            <v>5720995.5999999996</v>
          </cell>
          <cell r="I33">
            <v>5766345.1600000001</v>
          </cell>
          <cell r="J33">
            <v>5636419.8499999996</v>
          </cell>
          <cell r="K33">
            <v>6005732.2199999997</v>
          </cell>
          <cell r="L33">
            <v>6000385.7599999998</v>
          </cell>
          <cell r="M33">
            <v>6736648.0899999999</v>
          </cell>
        </row>
        <row r="34">
          <cell r="B34">
            <v>13984184.750000004</v>
          </cell>
          <cell r="C34">
            <v>10437277.149999999</v>
          </cell>
          <cell r="D34">
            <v>9670141.9099999983</v>
          </cell>
          <cell r="E34">
            <v>9412033.0499999989</v>
          </cell>
          <cell r="F34">
            <v>10008725.9</v>
          </cell>
          <cell r="G34">
            <v>10460766.089999998</v>
          </cell>
          <cell r="H34">
            <v>10694998.210000001</v>
          </cell>
          <cell r="I34">
            <v>10480302.050000003</v>
          </cell>
          <cell r="J34">
            <v>10359704.939999999</v>
          </cell>
          <cell r="K34">
            <v>8709722.3300000001</v>
          </cell>
          <cell r="L34">
            <v>9951271.5799999982</v>
          </cell>
          <cell r="M34">
            <v>9973684.5800000001</v>
          </cell>
        </row>
        <row r="35">
          <cell r="B35">
            <v>10516884.960000001</v>
          </cell>
          <cell r="C35">
            <v>4984959.4800000004</v>
          </cell>
          <cell r="D35">
            <v>5732944.4900000002</v>
          </cell>
          <cell r="E35">
            <v>6113193.9700000007</v>
          </cell>
          <cell r="F35">
            <v>5254146.41</v>
          </cell>
          <cell r="G35">
            <v>6556475.2899999991</v>
          </cell>
          <cell r="H35">
            <v>7545401.25</v>
          </cell>
          <cell r="I35">
            <v>6001647.4500000002</v>
          </cell>
          <cell r="J35">
            <v>6713160.0900000008</v>
          </cell>
          <cell r="K35">
            <v>6436485.3100000005</v>
          </cell>
          <cell r="L35">
            <v>5862705.2200000007</v>
          </cell>
          <cell r="M35">
            <v>8806095.75</v>
          </cell>
        </row>
        <row r="36">
          <cell r="B36">
            <v>3735117.98</v>
          </cell>
          <cell r="C36">
            <v>3098697.43</v>
          </cell>
          <cell r="D36">
            <v>3172639.85</v>
          </cell>
          <cell r="E36">
            <v>3947741.24</v>
          </cell>
          <cell r="F36">
            <v>3790324.61</v>
          </cell>
          <cell r="G36">
            <v>4114295.57</v>
          </cell>
          <cell r="H36">
            <v>3709531.44</v>
          </cell>
          <cell r="I36">
            <v>4060956.06</v>
          </cell>
          <cell r="J36">
            <v>4044332.52</v>
          </cell>
          <cell r="K36">
            <v>3781203.73</v>
          </cell>
          <cell r="L36">
            <v>4393435.62</v>
          </cell>
          <cell r="M36">
            <v>4309031.33</v>
          </cell>
        </row>
        <row r="37">
          <cell r="B37">
            <v>20677114.98</v>
          </cell>
          <cell r="C37">
            <v>11641473.16</v>
          </cell>
          <cell r="D37">
            <v>9043216.8900000006</v>
          </cell>
          <cell r="E37">
            <v>10706865.25</v>
          </cell>
          <cell r="F37">
            <v>10011214.58</v>
          </cell>
          <cell r="G37">
            <v>12600827.149999999</v>
          </cell>
          <cell r="H37">
            <v>12905701.290000001</v>
          </cell>
          <cell r="I37">
            <v>14642731.990000002</v>
          </cell>
          <cell r="J37">
            <v>13487333.02</v>
          </cell>
          <cell r="K37">
            <v>10674078.800000001</v>
          </cell>
          <cell r="L37">
            <v>12449746.460000001</v>
          </cell>
          <cell r="M37">
            <v>12759361.43</v>
          </cell>
        </row>
        <row r="39">
          <cell r="B39">
            <v>2377070.33</v>
          </cell>
          <cell r="C39">
            <v>934765.85</v>
          </cell>
          <cell r="D39">
            <v>1468928.4</v>
          </cell>
          <cell r="E39">
            <v>1363227.45</v>
          </cell>
          <cell r="F39">
            <v>828604.26</v>
          </cell>
          <cell r="G39">
            <v>680168.01</v>
          </cell>
          <cell r="H39">
            <v>1108596.45</v>
          </cell>
          <cell r="I39">
            <v>656989.26</v>
          </cell>
          <cell r="J39">
            <v>712393.82999999984</v>
          </cell>
          <cell r="K39">
            <v>345177.11</v>
          </cell>
          <cell r="L39">
            <v>707561.91999999993</v>
          </cell>
          <cell r="M39">
            <v>322548.42</v>
          </cell>
        </row>
        <row r="40">
          <cell r="B40">
            <v>4314974.21</v>
          </cell>
          <cell r="C40">
            <v>3198626.79</v>
          </cell>
          <cell r="D40">
            <v>2537499.1</v>
          </cell>
          <cell r="E40">
            <v>2490225.0299999998</v>
          </cell>
          <cell r="F40">
            <v>2970463.12</v>
          </cell>
          <cell r="G40">
            <v>2558969.0699999998</v>
          </cell>
          <cell r="H40">
            <v>3726323.38</v>
          </cell>
          <cell r="I40">
            <v>3380263.51</v>
          </cell>
          <cell r="J40">
            <v>2726412.95</v>
          </cell>
          <cell r="K40">
            <v>3229999.84</v>
          </cell>
          <cell r="L40">
            <v>3407289.99</v>
          </cell>
          <cell r="M40">
            <v>3762302.85</v>
          </cell>
        </row>
        <row r="42">
          <cell r="B42">
            <v>75641390.450000003</v>
          </cell>
          <cell r="C42">
            <v>68077574.609999999</v>
          </cell>
          <cell r="D42">
            <v>66030433.230000004</v>
          </cell>
          <cell r="E42">
            <v>82754455.920000017</v>
          </cell>
          <cell r="F42">
            <v>79837850.889999986</v>
          </cell>
          <cell r="G42">
            <v>80020402.829999998</v>
          </cell>
          <cell r="H42">
            <v>78053186.260000005</v>
          </cell>
          <cell r="I42">
            <v>78601501.669999987</v>
          </cell>
          <cell r="J42">
            <v>82484343.519999996</v>
          </cell>
          <cell r="K42">
            <v>74280177.679999992</v>
          </cell>
          <cell r="L42">
            <v>83325195.169999987</v>
          </cell>
          <cell r="M42">
            <v>77664439.229999989</v>
          </cell>
        </row>
        <row r="43">
          <cell r="B43">
            <v>80819230.420000002</v>
          </cell>
          <cell r="C43">
            <v>64293113</v>
          </cell>
          <cell r="D43">
            <v>64678129.260000013</v>
          </cell>
          <cell r="E43">
            <v>69188444.609999999</v>
          </cell>
          <cell r="F43">
            <v>75750620.899999991</v>
          </cell>
          <cell r="G43">
            <v>72563592.570000008</v>
          </cell>
          <cell r="H43">
            <v>70147019.049999997</v>
          </cell>
          <cell r="I43">
            <v>87752322.110000014</v>
          </cell>
          <cell r="J43">
            <v>71742061.220000014</v>
          </cell>
          <cell r="K43">
            <v>79494813.819999978</v>
          </cell>
          <cell r="L43">
            <v>67591381.899999991</v>
          </cell>
          <cell r="M43">
            <v>69823281.709999993</v>
          </cell>
        </row>
        <row r="44">
          <cell r="B44">
            <v>28265619.93</v>
          </cell>
          <cell r="C44">
            <v>25754338.299999997</v>
          </cell>
          <cell r="D44">
            <v>24684342.73</v>
          </cell>
          <cell r="E44">
            <v>27503392.609999999</v>
          </cell>
          <cell r="F44">
            <v>25924543.919999998</v>
          </cell>
          <cell r="G44">
            <v>27095211.780000001</v>
          </cell>
          <cell r="H44">
            <v>27347972.989999998</v>
          </cell>
          <cell r="I44">
            <v>26093535.09</v>
          </cell>
          <cell r="J44">
            <v>27526370.32</v>
          </cell>
          <cell r="K44">
            <v>29692222.25</v>
          </cell>
          <cell r="L44">
            <v>1283311.72</v>
          </cell>
          <cell r="M44">
            <v>16151631.25</v>
          </cell>
        </row>
        <row r="45">
          <cell r="B45">
            <v>27631198.420000002</v>
          </cell>
          <cell r="C45">
            <v>25516951.949999992</v>
          </cell>
          <cell r="D45">
            <v>29799285.490000002</v>
          </cell>
          <cell r="E45">
            <v>41579474.790000007</v>
          </cell>
          <cell r="F45">
            <v>32056971.589999996</v>
          </cell>
          <cell r="G45">
            <v>36037214.089999996</v>
          </cell>
          <cell r="H45">
            <v>31303765.800000004</v>
          </cell>
          <cell r="I45">
            <v>32768504.809999995</v>
          </cell>
          <cell r="J45">
            <v>38977381.980000004</v>
          </cell>
          <cell r="K45">
            <v>34758807.099999994</v>
          </cell>
          <cell r="L45">
            <v>35540067.350000001</v>
          </cell>
          <cell r="M45">
            <v>37027945.089999996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 2008"/>
      <sheetName val="CADASTRO ICMS"/>
      <sheetName val="BASE_TAB_4"/>
      <sheetName val="TAB4.1_2009"/>
      <sheetName val="TAB4.2_2010"/>
      <sheetName val="TABELA 3"/>
      <sheetName val="Graf_Sit Rec pizza"/>
      <sheetName val="Graf_Ativ Econ pizza"/>
      <sheetName val="Plan1"/>
      <sheetName val="base_TD maiores"/>
      <sheetName val="Tab_Din"/>
      <sheetName val="Rasc_Sit_Rec"/>
      <sheetName val="Graf_Sit Rec mês"/>
      <sheetName val="Graf_Sit Rec acum"/>
      <sheetName val="Rasc_Ativ Econ"/>
      <sheetName val="Graf_Ativ Econ mês"/>
      <sheetName val="Graf_Ativ Econ acum"/>
      <sheetName val="VAREJO"/>
      <sheetName val="Graf_Varejo"/>
      <sheetName val="GRAF_EVOL_ATACADO"/>
      <sheetName val="evol_atacado"/>
      <sheetName val="brasil"/>
    </sheetNames>
    <sheetDataSet>
      <sheetData sheetId="0"/>
      <sheetData sheetId="1"/>
      <sheetData sheetId="2"/>
      <sheetData sheetId="3"/>
      <sheetData sheetId="4">
        <row r="21">
          <cell r="F21">
            <v>1269.5779599999989</v>
          </cell>
        </row>
      </sheetData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 ICMS"/>
      <sheetName val="BASE_TAB_4"/>
      <sheetName val="TAB4.1_2010"/>
      <sheetName val="TAB4.2_2011"/>
      <sheetName val="TABELA 3 SIGGO"/>
      <sheetName val="Graf_Sit Rec pizza"/>
      <sheetName val="Rasc_Sit_Rec SIGGO"/>
      <sheetName val="Graf_Sit Rec mês SIGGO"/>
      <sheetName val="Graf_ Sit Rec acum SIGG"/>
      <sheetName val="base_TD maiores"/>
      <sheetName val="Tab_Din (2)"/>
      <sheetName val="Tab_Din"/>
      <sheetName val="Incentivado"/>
      <sheetName val="Rasc_Ativ Econ"/>
      <sheetName val="Plan1"/>
      <sheetName val="Graf_Ativ Econ pizza"/>
      <sheetName val="Graf_Ativ Eco mês"/>
      <sheetName val="Graf_Ativ_Econ_acum"/>
      <sheetName val="VAREJO"/>
      <sheetName val="Graf_Varejo"/>
      <sheetName val="Graf_ativ_econ_pizza_acum_sec"/>
      <sheetName val="INCENT_SEC"/>
      <sheetName val="Rasc_at_SEC"/>
      <sheetName val="Gra_at_ec_mês_sec"/>
      <sheetName val="Gra_at_ec_acum_sec"/>
      <sheetName val="brasil"/>
    </sheetNames>
    <sheetDataSet>
      <sheetData sheetId="0"/>
      <sheetData sheetId="1">
        <row r="3">
          <cell r="W3">
            <v>316922.2</v>
          </cell>
        </row>
        <row r="4">
          <cell r="W4">
            <v>2339026.5299999998</v>
          </cell>
        </row>
        <row r="5">
          <cell r="W5">
            <v>16742660.430000002</v>
          </cell>
        </row>
        <row r="6">
          <cell r="W6">
            <v>12668725.560000001</v>
          </cell>
        </row>
        <row r="7">
          <cell r="W7">
            <v>23408.22</v>
          </cell>
        </row>
        <row r="8">
          <cell r="W8">
            <v>125902.95</v>
          </cell>
        </row>
        <row r="9">
          <cell r="W9">
            <v>2885336.47</v>
          </cell>
        </row>
        <row r="10">
          <cell r="W10">
            <v>135865.12</v>
          </cell>
        </row>
        <row r="11">
          <cell r="W11">
            <v>7723193.169999999</v>
          </cell>
        </row>
        <row r="12">
          <cell r="W12">
            <v>3405717.41</v>
          </cell>
        </row>
        <row r="14">
          <cell r="W14">
            <v>15317844.659999996</v>
          </cell>
        </row>
        <row r="15">
          <cell r="W15">
            <v>4013721.46</v>
          </cell>
        </row>
        <row r="16">
          <cell r="W16">
            <v>11379074.059999999</v>
          </cell>
        </row>
        <row r="17">
          <cell r="W17">
            <v>7271465.2400000002</v>
          </cell>
        </row>
        <row r="18">
          <cell r="W18">
            <v>3298477.96</v>
          </cell>
        </row>
        <row r="19">
          <cell r="W19">
            <v>3446034.62</v>
          </cell>
        </row>
        <row r="20">
          <cell r="W20">
            <v>10168684.110000001</v>
          </cell>
        </row>
        <row r="21">
          <cell r="W21">
            <v>213993.12</v>
          </cell>
        </row>
        <row r="22">
          <cell r="W22">
            <v>5671182.1500000004</v>
          </cell>
        </row>
        <row r="23">
          <cell r="W23">
            <v>1820118.9499999997</v>
          </cell>
        </row>
        <row r="24">
          <cell r="W24">
            <v>569732.1</v>
          </cell>
        </row>
        <row r="26">
          <cell r="W26">
            <v>636642.37</v>
          </cell>
        </row>
        <row r="27">
          <cell r="W27">
            <v>135455.26</v>
          </cell>
        </row>
        <row r="28">
          <cell r="W28">
            <v>823675.04</v>
          </cell>
        </row>
        <row r="29">
          <cell r="W29">
            <v>18975690.619999997</v>
          </cell>
        </row>
        <row r="30">
          <cell r="W30">
            <v>6818476.4500000002</v>
          </cell>
        </row>
        <row r="31">
          <cell r="W31">
            <v>7936070.040000001</v>
          </cell>
        </row>
        <row r="32">
          <cell r="W32">
            <v>3079018.5</v>
          </cell>
        </row>
        <row r="33">
          <cell r="W33">
            <v>2490453.1800000002</v>
          </cell>
        </row>
        <row r="34">
          <cell r="W34">
            <v>10879413.210000006</v>
          </cell>
        </row>
        <row r="35">
          <cell r="W35">
            <v>8126624.1699999999</v>
          </cell>
        </row>
        <row r="36">
          <cell r="W36">
            <v>4361979.54</v>
          </cell>
        </row>
        <row r="37">
          <cell r="W37">
            <v>11243641.029999999</v>
          </cell>
        </row>
        <row r="39">
          <cell r="W39">
            <v>439306.95</v>
          </cell>
        </row>
        <row r="40">
          <cell r="W40">
            <v>3182535.01</v>
          </cell>
        </row>
        <row r="42">
          <cell r="W42">
            <v>91296389.109999999</v>
          </cell>
        </row>
        <row r="43">
          <cell r="W43">
            <v>79454375.080000013</v>
          </cell>
        </row>
        <row r="44">
          <cell r="W44">
            <v>31586382.040000003</v>
          </cell>
        </row>
        <row r="45">
          <cell r="W45">
            <v>32359400.029999997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AB 6"/>
      <sheetName val="TABELA 6.1(2011)"/>
      <sheetName val="TABELA 6.2(2012)"/>
      <sheetName val="Rasc_Ativ_Econ"/>
      <sheetName val="(G15) Ativ Econ no Mês pizza"/>
      <sheetName val="(G16) Ativ_Econ no Mês"/>
      <sheetName val="(G17) Ativ_Econ acum"/>
      <sheetName val="Cadastro_ISS"/>
      <sheetName val="base link"/>
      <sheetName val="TABELA 5.0"/>
      <sheetName val="Tab_Sit_REC_Mês_Acum"/>
      <sheetName val="Rasc_Sit_Rec(indice)"/>
      <sheetName val="(G12) Sit Rec no Mês"/>
      <sheetName val="(G13) Sit Rec no Mês"/>
      <sheetName val="(G14) Sit Rec acum"/>
      <sheetName val="ICS X ISS"/>
      <sheetName val="Gráf1 - ICS"/>
      <sheetName val="Evolução mod. recolh."/>
      <sheetName val="Evolução revista"/>
      <sheetName val="Plan1"/>
    </sheetNames>
    <sheetDataSet>
      <sheetData sheetId="0">
        <row r="4">
          <cell r="A4" t="str">
            <v>ADVOCACIA</v>
          </cell>
        </row>
        <row r="5">
          <cell r="A5" t="str">
            <v>AGENCIAMENTO DE MÃO-DE-OBRA E SIMILARES</v>
          </cell>
        </row>
        <row r="6">
          <cell r="A6" t="str">
            <v>ALIMENTAÇÃO</v>
          </cell>
        </row>
        <row r="7">
          <cell r="A7" t="str">
            <v>ASSISTÊNCIA SOCIAL</v>
          </cell>
        </row>
        <row r="8">
          <cell r="A8" t="str">
            <v>CABELEIREIROS E SIMILARES</v>
          </cell>
        </row>
        <row r="9">
          <cell r="A9" t="str">
            <v>CARTÓRIOS</v>
          </cell>
        </row>
        <row r="10">
          <cell r="A10" t="str">
            <v>COMUNICAÇÃO</v>
          </cell>
        </row>
        <row r="11">
          <cell r="A11" t="str">
            <v>CONDICIONAMENTO FISICO</v>
          </cell>
        </row>
        <row r="12">
          <cell r="A12" t="str">
            <v>CONSTRUÇÃO CIVIL</v>
          </cell>
        </row>
        <row r="13">
          <cell r="A13" t="str">
            <v>CONSULTORIA E CONTABILIDADE</v>
          </cell>
        </row>
        <row r="14">
          <cell r="A14" t="str">
            <v>DIVERSÕES</v>
          </cell>
        </row>
        <row r="15">
          <cell r="A15" t="str">
            <v>ENSINO</v>
          </cell>
        </row>
        <row r="16">
          <cell r="A16" t="str">
            <v>ESTACIONAMENTOS DE VEÍCULOS</v>
          </cell>
        </row>
        <row r="17">
          <cell r="A17" t="str">
            <v>FUNERÁRIAS</v>
          </cell>
        </row>
        <row r="18">
          <cell r="A18" t="str">
            <v>GRÁFICA E EDITORAÇÃO</v>
          </cell>
        </row>
        <row r="19">
          <cell r="A19" t="str">
            <v>HOTELARIA</v>
          </cell>
        </row>
        <row r="20">
          <cell r="A20" t="str">
            <v>IMOBILIÁRIA</v>
          </cell>
        </row>
        <row r="21">
          <cell r="A21" t="str">
            <v>INFORMÁTICA</v>
          </cell>
        </row>
        <row r="22">
          <cell r="A22" t="str">
            <v>INSTITUIÇÕES FINANCEIRAS E DE SEGURO</v>
          </cell>
        </row>
        <row r="23">
          <cell r="A23" t="str">
            <v>LAVANDERIAS</v>
          </cell>
        </row>
        <row r="24">
          <cell r="A24" t="str">
            <v>LIMPEZA</v>
          </cell>
        </row>
        <row r="25">
          <cell r="A25" t="str">
            <v>LOCAÇÃO DE VEÍCULOS</v>
          </cell>
        </row>
        <row r="26">
          <cell r="A26" t="str">
            <v>MANUTENÇÃO E ASSISTÊNCIA TÉCNICA</v>
          </cell>
        </row>
        <row r="27">
          <cell r="A27" t="str">
            <v>ÓTICAS</v>
          </cell>
        </row>
        <row r="28">
          <cell r="A28" t="str">
            <v>OUTROS SERVIÇOS</v>
          </cell>
        </row>
        <row r="29">
          <cell r="A29" t="str">
            <v>OUTROS SETORES</v>
          </cell>
        </row>
        <row r="30">
          <cell r="A30" t="str">
            <v>PUBLICIDADE</v>
          </cell>
        </row>
        <row r="31">
          <cell r="A31" t="str">
            <v xml:space="preserve">REPARAÇÃO DE VEÍCULOS </v>
          </cell>
        </row>
        <row r="32">
          <cell r="A32" t="str">
            <v>REPRESENTAÇÃO COMERCIAL</v>
          </cell>
        </row>
        <row r="33">
          <cell r="A33" t="str">
            <v>SANEAMENTO BÁSICO</v>
          </cell>
        </row>
        <row r="34">
          <cell r="A34" t="str">
            <v>SAÚDE E VETERINÁRIA</v>
          </cell>
        </row>
        <row r="35">
          <cell r="A35" t="str">
            <v>SEGURANÇA</v>
          </cell>
        </row>
        <row r="36">
          <cell r="A36" t="str">
            <v>SERVIÇO PÚBLICO</v>
          </cell>
        </row>
        <row r="37">
          <cell r="A37" t="str">
            <v>TRANSPORTE</v>
          </cell>
        </row>
        <row r="38">
          <cell r="A38" t="str">
            <v>TURISMO</v>
          </cell>
        </row>
        <row r="39">
          <cell r="A39" t="str">
            <v>VÍDEO, FOTO E SIMILARES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1"/>
  <sheetViews>
    <sheetView tabSelected="1" zoomScaleNormal="100" workbookViewId="0">
      <pane ySplit="3" topLeftCell="A94" activePane="bottomLeft" state="frozen"/>
      <selection pane="bottomLeft" activeCell="K130" sqref="K130"/>
    </sheetView>
  </sheetViews>
  <sheetFormatPr defaultColWidth="8.85546875" defaultRowHeight="12.75" x14ac:dyDescent="0.2"/>
  <cols>
    <col min="1" max="1" width="10" style="77" customWidth="1"/>
    <col min="2" max="2" width="12.5703125" style="77" bestFit="1" customWidth="1"/>
    <col min="3" max="3" width="11.5703125" style="77" bestFit="1" customWidth="1"/>
    <col min="4" max="4" width="12" style="77" customWidth="1"/>
    <col min="5" max="6" width="11.5703125" style="77" bestFit="1" customWidth="1"/>
    <col min="7" max="8" width="12.5703125" style="77" bestFit="1" customWidth="1"/>
    <col min="9" max="9" width="12" style="77" bestFit="1" customWidth="1"/>
    <col min="10" max="10" width="11.5703125" style="77" bestFit="1" customWidth="1"/>
    <col min="11" max="11" width="10.5703125" style="77" bestFit="1" customWidth="1"/>
    <col min="12" max="12" width="13.7109375" style="77" bestFit="1" customWidth="1"/>
    <col min="13" max="13" width="13.140625" style="77" bestFit="1" customWidth="1"/>
    <col min="14" max="14" width="11.5703125" bestFit="1" customWidth="1"/>
    <col min="15" max="15" width="15.140625" bestFit="1" customWidth="1"/>
    <col min="16" max="16" width="14.85546875" customWidth="1"/>
    <col min="17" max="17" width="15.140625" bestFit="1" customWidth="1"/>
    <col min="18" max="18" width="13.7109375" bestFit="1" customWidth="1"/>
    <col min="19" max="19" width="14.85546875" customWidth="1"/>
    <col min="20" max="21" width="15.28515625" bestFit="1" customWidth="1"/>
    <col min="22" max="22" width="15.5703125" customWidth="1"/>
    <col min="23" max="23" width="16.28515625" customWidth="1"/>
    <col min="24" max="24" width="14.140625" bestFit="1" customWidth="1"/>
    <col min="25" max="25" width="15.85546875" bestFit="1" customWidth="1"/>
    <col min="26" max="26" width="20" bestFit="1" customWidth="1"/>
    <col min="27" max="31" width="9.140625" customWidth="1"/>
    <col min="32" max="16384" width="8.85546875" style="77"/>
  </cols>
  <sheetData>
    <row r="1" spans="1:14" s="69" customFormat="1" ht="13.5" customHeight="1" x14ac:dyDescent="0.2">
      <c r="A1" s="7" t="s">
        <v>171</v>
      </c>
      <c r="B1" s="71"/>
      <c r="C1" s="71"/>
      <c r="D1" s="71"/>
      <c r="E1" s="71"/>
      <c r="F1" s="71"/>
      <c r="G1" s="71"/>
      <c r="H1" s="71"/>
      <c r="I1" s="71"/>
      <c r="J1" s="71"/>
      <c r="K1" s="193" t="s">
        <v>31</v>
      </c>
      <c r="L1" s="193"/>
      <c r="M1" s="193"/>
      <c r="N1"/>
    </row>
    <row r="2" spans="1:14" ht="26.25" customHeight="1" x14ac:dyDescent="0.2">
      <c r="A2" s="148" t="s">
        <v>131</v>
      </c>
      <c r="B2" s="148" t="s">
        <v>163</v>
      </c>
      <c r="C2" s="148" t="s">
        <v>125</v>
      </c>
      <c r="D2" s="148" t="s">
        <v>126</v>
      </c>
      <c r="E2" s="148" t="s">
        <v>127</v>
      </c>
      <c r="F2" s="148" t="s">
        <v>128</v>
      </c>
      <c r="G2" s="148" t="s">
        <v>129</v>
      </c>
      <c r="H2" s="148" t="s">
        <v>130</v>
      </c>
      <c r="I2" s="148" t="s">
        <v>137</v>
      </c>
      <c r="J2" s="148" t="s">
        <v>133</v>
      </c>
      <c r="K2" s="148" t="s">
        <v>138</v>
      </c>
      <c r="L2" s="148" t="s">
        <v>134</v>
      </c>
      <c r="M2" s="148" t="s">
        <v>135</v>
      </c>
    </row>
    <row r="3" spans="1:14" x14ac:dyDescent="0.2">
      <c r="A3" s="142" t="s">
        <v>136</v>
      </c>
      <c r="B3" s="182">
        <v>2862951.7250299999</v>
      </c>
      <c r="C3" s="182">
        <v>687040.74344999995</v>
      </c>
      <c r="D3" s="182">
        <v>859601.68038999988</v>
      </c>
      <c r="E3" s="182">
        <v>143004.60024999999</v>
      </c>
      <c r="F3" s="182">
        <v>306881.25171999994</v>
      </c>
      <c r="G3" s="182">
        <v>6812342.0813499987</v>
      </c>
      <c r="H3" s="182">
        <v>1634942.77489</v>
      </c>
      <c r="I3" s="182">
        <v>39134.826709999994</v>
      </c>
      <c r="J3" s="182">
        <v>299124.34787999996</v>
      </c>
      <c r="K3" s="182">
        <v>144876.84820000001</v>
      </c>
      <c r="L3" s="182">
        <v>154247.49967999998</v>
      </c>
      <c r="M3" s="182">
        <v>13645024.03167</v>
      </c>
    </row>
    <row r="4" spans="1:14" x14ac:dyDescent="0.2">
      <c r="A4" s="144" t="s">
        <v>114</v>
      </c>
      <c r="B4" s="183">
        <v>211025.35025999998</v>
      </c>
      <c r="C4" s="183">
        <v>11988.06979</v>
      </c>
      <c r="D4" s="183">
        <v>28742.6355</v>
      </c>
      <c r="E4" s="183">
        <v>5847.6490300000005</v>
      </c>
      <c r="F4" s="183">
        <v>22577.296989999999</v>
      </c>
      <c r="G4" s="183">
        <v>601754.20997000008</v>
      </c>
      <c r="H4" s="183">
        <v>118008.28796999998</v>
      </c>
      <c r="I4" s="183">
        <v>499.81402000000003</v>
      </c>
      <c r="J4" s="183">
        <v>16592.92972</v>
      </c>
      <c r="K4" s="183">
        <v>4062.9049599999998</v>
      </c>
      <c r="L4" s="183">
        <v>12530.02476</v>
      </c>
      <c r="M4" s="187">
        <v>1017036.2432500001</v>
      </c>
    </row>
    <row r="5" spans="1:14" x14ac:dyDescent="0.2">
      <c r="A5" s="144" t="s">
        <v>77</v>
      </c>
      <c r="B5" s="183">
        <v>242728.68011999998</v>
      </c>
      <c r="C5" s="183">
        <v>5861.6912699999993</v>
      </c>
      <c r="D5" s="183">
        <v>50925.495400000007</v>
      </c>
      <c r="E5" s="183">
        <v>5228.9493200000006</v>
      </c>
      <c r="F5" s="183">
        <v>22173.395060000003</v>
      </c>
      <c r="G5" s="183">
        <v>552335.21168999991</v>
      </c>
      <c r="H5" s="183">
        <v>124604.23262999998</v>
      </c>
      <c r="I5" s="183">
        <v>427.71365000000003</v>
      </c>
      <c r="J5" s="183">
        <v>10718.257180000004</v>
      </c>
      <c r="K5" s="183">
        <v>1859.6617899999999</v>
      </c>
      <c r="L5" s="183">
        <v>8858.595390000004</v>
      </c>
      <c r="M5" s="187">
        <v>1015003.6263199999</v>
      </c>
    </row>
    <row r="6" spans="1:14" x14ac:dyDescent="0.2">
      <c r="A6" s="144" t="s">
        <v>115</v>
      </c>
      <c r="B6" s="183">
        <v>212181.97443999999</v>
      </c>
      <c r="C6" s="183">
        <v>17233.435829999999</v>
      </c>
      <c r="D6" s="183">
        <v>324190.50208999997</v>
      </c>
      <c r="E6" s="183">
        <v>8912.9725099999996</v>
      </c>
      <c r="F6" s="183">
        <v>33620.048210000001</v>
      </c>
      <c r="G6" s="183">
        <v>482532.43719000003</v>
      </c>
      <c r="H6" s="183">
        <v>150802.30523</v>
      </c>
      <c r="I6" s="183">
        <v>1081.23029</v>
      </c>
      <c r="J6" s="183">
        <v>27603.82213</v>
      </c>
      <c r="K6" s="183">
        <v>3993.1062700000002</v>
      </c>
      <c r="L6" s="183">
        <v>23610.71586</v>
      </c>
      <c r="M6" s="187">
        <v>1258158.7279200002</v>
      </c>
    </row>
    <row r="7" spans="1:14" x14ac:dyDescent="0.2">
      <c r="A7" s="144" t="s">
        <v>116</v>
      </c>
      <c r="B7" s="183">
        <v>254253.28773999997</v>
      </c>
      <c r="C7" s="183">
        <v>11517.51842</v>
      </c>
      <c r="D7" s="183">
        <v>123710.35601</v>
      </c>
      <c r="E7" s="183">
        <v>9314.6446299999989</v>
      </c>
      <c r="F7" s="183">
        <v>29332.974819999996</v>
      </c>
      <c r="G7" s="183">
        <v>562854.82923999999</v>
      </c>
      <c r="H7" s="183">
        <v>118335.12537000002</v>
      </c>
      <c r="I7" s="183">
        <v>1423.61905</v>
      </c>
      <c r="J7" s="183">
        <v>13177.004219999999</v>
      </c>
      <c r="K7" s="183">
        <v>2656.5875299999998</v>
      </c>
      <c r="L7" s="183">
        <v>10520.416689999998</v>
      </c>
      <c r="M7" s="187">
        <v>1123919.3595</v>
      </c>
    </row>
    <row r="8" spans="1:14" x14ac:dyDescent="0.2">
      <c r="A8" s="144" t="s">
        <v>117</v>
      </c>
      <c r="B8" s="183">
        <v>220388.24722999998</v>
      </c>
      <c r="C8" s="183">
        <v>36373.173769999994</v>
      </c>
      <c r="D8" s="183">
        <v>115610.85827999999</v>
      </c>
      <c r="E8" s="183">
        <v>9573.2157800000004</v>
      </c>
      <c r="F8" s="183">
        <v>22112.333619999998</v>
      </c>
      <c r="G8" s="183">
        <v>549531.25192999991</v>
      </c>
      <c r="H8" s="183">
        <v>128544.20368999997</v>
      </c>
      <c r="I8" s="183">
        <v>2406.8785699999999</v>
      </c>
      <c r="J8" s="183">
        <v>38208.273989999994</v>
      </c>
      <c r="K8" s="183">
        <v>8790.6180999999997</v>
      </c>
      <c r="L8" s="183">
        <v>29417.655889999995</v>
      </c>
      <c r="M8" s="187">
        <v>1122748.4368599996</v>
      </c>
    </row>
    <row r="9" spans="1:14" x14ac:dyDescent="0.2">
      <c r="A9" s="144" t="s">
        <v>118</v>
      </c>
      <c r="B9" s="183">
        <v>227980.97476999997</v>
      </c>
      <c r="C9" s="183">
        <v>264915.62596999999</v>
      </c>
      <c r="D9" s="183">
        <v>36906.910649999998</v>
      </c>
      <c r="E9" s="183">
        <v>13278.163199999999</v>
      </c>
      <c r="F9" s="183">
        <v>23953.505960000002</v>
      </c>
      <c r="G9" s="183">
        <v>617663.01883000007</v>
      </c>
      <c r="H9" s="183">
        <v>144398.66422999999</v>
      </c>
      <c r="I9" s="183">
        <v>2624.8952599999998</v>
      </c>
      <c r="J9" s="183">
        <v>61594.95824</v>
      </c>
      <c r="K9" s="183">
        <v>50144.698540000005</v>
      </c>
      <c r="L9" s="183">
        <v>11450.259699999995</v>
      </c>
      <c r="M9" s="187">
        <v>1393316.7171100001</v>
      </c>
    </row>
    <row r="10" spans="1:14" x14ac:dyDescent="0.2">
      <c r="A10" s="144" t="s">
        <v>119</v>
      </c>
      <c r="B10" s="183">
        <v>226873.69795000003</v>
      </c>
      <c r="C10" s="183">
        <v>66113.656780000005</v>
      </c>
      <c r="D10" s="183">
        <v>44117.055050000003</v>
      </c>
      <c r="E10" s="183">
        <v>12138.979420000001</v>
      </c>
      <c r="F10" s="183">
        <v>24187.77173</v>
      </c>
      <c r="G10" s="183">
        <v>535343.86896999995</v>
      </c>
      <c r="H10" s="183">
        <v>143189.73834999997</v>
      </c>
      <c r="I10" s="183">
        <v>6864.44067</v>
      </c>
      <c r="J10" s="183">
        <v>26669.318429999996</v>
      </c>
      <c r="K10" s="183">
        <v>15465.121909999998</v>
      </c>
      <c r="L10" s="183">
        <v>11204.196519999998</v>
      </c>
      <c r="M10" s="187">
        <v>1085498.5273499999</v>
      </c>
    </row>
    <row r="11" spans="1:14" x14ac:dyDescent="0.2">
      <c r="A11" s="144" t="s">
        <v>120</v>
      </c>
      <c r="B11" s="183">
        <v>223030.91668999998</v>
      </c>
      <c r="C11" s="183">
        <v>64968.794609999997</v>
      </c>
      <c r="D11" s="183">
        <v>25409.845129999994</v>
      </c>
      <c r="E11" s="183">
        <v>8124.8388199999999</v>
      </c>
      <c r="F11" s="183">
        <v>20715.645</v>
      </c>
      <c r="G11" s="183">
        <v>575442.63518999994</v>
      </c>
      <c r="H11" s="183">
        <v>127113.18730999999</v>
      </c>
      <c r="I11" s="183">
        <v>1005.2824300000001</v>
      </c>
      <c r="J11" s="183">
        <v>23747.179430000004</v>
      </c>
      <c r="K11" s="183">
        <v>13933.362989999998</v>
      </c>
      <c r="L11" s="183">
        <v>9813.816440000006</v>
      </c>
      <c r="M11" s="187">
        <v>1069558.3246099998</v>
      </c>
    </row>
    <row r="12" spans="1:14" x14ac:dyDescent="0.2">
      <c r="A12" s="144" t="s">
        <v>121</v>
      </c>
      <c r="B12" s="183">
        <v>179637.90619000004</v>
      </c>
      <c r="C12" s="183">
        <v>63263.064210000011</v>
      </c>
      <c r="D12" s="183">
        <v>29724.43665</v>
      </c>
      <c r="E12" s="183">
        <v>11200.209829999998</v>
      </c>
      <c r="F12" s="183">
        <v>21139.266059999998</v>
      </c>
      <c r="G12" s="183">
        <v>576836.61500999983</v>
      </c>
      <c r="H12" s="183">
        <v>130239.1872</v>
      </c>
      <c r="I12" s="183">
        <v>343.47030999999998</v>
      </c>
      <c r="J12" s="183">
        <v>23092.309909999996</v>
      </c>
      <c r="K12" s="183">
        <v>12939.527120000001</v>
      </c>
      <c r="L12" s="183">
        <v>10152.782789999996</v>
      </c>
      <c r="M12" s="187">
        <v>1035476.4653699999</v>
      </c>
    </row>
    <row r="13" spans="1:14" x14ac:dyDescent="0.2">
      <c r="A13" s="144" t="s">
        <v>122</v>
      </c>
      <c r="B13" s="183">
        <v>272073.70020999992</v>
      </c>
      <c r="C13" s="183">
        <v>60683.569099999993</v>
      </c>
      <c r="D13" s="183">
        <v>29125.573309999996</v>
      </c>
      <c r="E13" s="183">
        <v>12837.483279999999</v>
      </c>
      <c r="F13" s="183">
        <v>21652.467459999996</v>
      </c>
      <c r="G13" s="183">
        <v>583993.01772999996</v>
      </c>
      <c r="H13" s="183">
        <v>134331.34213</v>
      </c>
      <c r="I13" s="183">
        <v>1749.8150000000001</v>
      </c>
      <c r="J13" s="183">
        <v>23389.721020000005</v>
      </c>
      <c r="K13" s="183">
        <v>12561.806139999997</v>
      </c>
      <c r="L13" s="183">
        <v>10827.914880000008</v>
      </c>
      <c r="M13" s="187">
        <v>1139836.6892399997</v>
      </c>
    </row>
    <row r="14" spans="1:14" x14ac:dyDescent="0.2">
      <c r="A14" s="144" t="s">
        <v>123</v>
      </c>
      <c r="B14" s="183">
        <v>224919.46031999998</v>
      </c>
      <c r="C14" s="183">
        <v>67032.058940000003</v>
      </c>
      <c r="D14" s="183">
        <v>15081.555539999998</v>
      </c>
      <c r="E14" s="183">
        <v>22538.250329999999</v>
      </c>
      <c r="F14" s="183">
        <v>21630.613379999999</v>
      </c>
      <c r="G14" s="183">
        <v>624369.85338000022</v>
      </c>
      <c r="H14" s="183">
        <v>144330.22819000002</v>
      </c>
      <c r="I14" s="183">
        <v>19525.115699999998</v>
      </c>
      <c r="J14" s="183">
        <v>20866.607499999998</v>
      </c>
      <c r="K14" s="183">
        <v>13231.495480000007</v>
      </c>
      <c r="L14" s="183">
        <v>7635.1120199999914</v>
      </c>
      <c r="M14" s="187">
        <v>1160293.7432800001</v>
      </c>
    </row>
    <row r="15" spans="1:14" x14ac:dyDescent="0.2">
      <c r="A15" s="144" t="s">
        <v>124</v>
      </c>
      <c r="B15" s="183">
        <v>367857.52910999989</v>
      </c>
      <c r="C15" s="183">
        <v>17090.084759999998</v>
      </c>
      <c r="D15" s="183">
        <v>36056.45678</v>
      </c>
      <c r="E15" s="183">
        <v>24009.244099999996</v>
      </c>
      <c r="F15" s="183">
        <v>43785.933430000005</v>
      </c>
      <c r="G15" s="183">
        <v>549685.13222000003</v>
      </c>
      <c r="H15" s="183">
        <v>171046.27258999998</v>
      </c>
      <c r="I15" s="183">
        <v>1182.5517600000001</v>
      </c>
      <c r="J15" s="183">
        <v>13463.966109999998</v>
      </c>
      <c r="K15" s="183">
        <v>5237.957370000001</v>
      </c>
      <c r="L15" s="183">
        <v>8226.0087399999975</v>
      </c>
      <c r="M15" s="187">
        <v>1224177.1708599997</v>
      </c>
    </row>
    <row r="16" spans="1:14" x14ac:dyDescent="0.2">
      <c r="A16" s="145">
        <v>2016</v>
      </c>
      <c r="B16" s="182">
        <v>2858091.48942</v>
      </c>
      <c r="C16" s="182">
        <v>789867.88623999991</v>
      </c>
      <c r="D16" s="182">
        <v>972151.58817999985</v>
      </c>
      <c r="E16" s="182">
        <v>115490.27128999999</v>
      </c>
      <c r="F16" s="182">
        <v>323217.58925999998</v>
      </c>
      <c r="G16" s="182">
        <v>7712684.5644800011</v>
      </c>
      <c r="H16" s="182">
        <v>1683484.48162</v>
      </c>
      <c r="I16" s="182">
        <v>17732.115729999998</v>
      </c>
      <c r="J16" s="182">
        <v>330278.60177000001</v>
      </c>
      <c r="K16" s="182">
        <v>162196.51196000003</v>
      </c>
      <c r="L16" s="182">
        <v>168082.08981</v>
      </c>
      <c r="M16" s="182">
        <v>14802998.587990001</v>
      </c>
    </row>
    <row r="17" spans="1:13" x14ac:dyDescent="0.2">
      <c r="A17" s="144" t="s">
        <v>114</v>
      </c>
      <c r="B17" s="183">
        <v>136070.28540999998</v>
      </c>
      <c r="C17" s="183">
        <v>16029.55711</v>
      </c>
      <c r="D17" s="183">
        <v>30812.788170000003</v>
      </c>
      <c r="E17" s="183">
        <v>15276.24718</v>
      </c>
      <c r="F17" s="183">
        <v>15021.304380000001</v>
      </c>
      <c r="G17" s="183">
        <v>646232.21521000005</v>
      </c>
      <c r="H17" s="183">
        <v>144133.52757000003</v>
      </c>
      <c r="I17" s="183">
        <v>122.19458</v>
      </c>
      <c r="J17" s="183">
        <v>14116.555880000002</v>
      </c>
      <c r="K17" s="183">
        <v>5062.8079699999998</v>
      </c>
      <c r="L17" s="183">
        <v>9053.7479100000019</v>
      </c>
      <c r="M17" s="187">
        <v>1017814.6754900002</v>
      </c>
    </row>
    <row r="18" spans="1:13" x14ac:dyDescent="0.2">
      <c r="A18" s="144" t="s">
        <v>77</v>
      </c>
      <c r="B18" s="183">
        <v>217783.47309000001</v>
      </c>
      <c r="C18" s="183">
        <v>7562.7560500000009</v>
      </c>
      <c r="D18" s="183">
        <v>52568.836369999997</v>
      </c>
      <c r="E18" s="183">
        <v>6633.6895800000011</v>
      </c>
      <c r="F18" s="183">
        <v>19442.232739999999</v>
      </c>
      <c r="G18" s="183">
        <v>599015.2178000001</v>
      </c>
      <c r="H18" s="183">
        <v>130739.47142999999</v>
      </c>
      <c r="I18" s="183">
        <v>418.44306</v>
      </c>
      <c r="J18" s="183">
        <v>12264.277710000002</v>
      </c>
      <c r="K18" s="183">
        <v>2231.1786499999998</v>
      </c>
      <c r="L18" s="183">
        <v>10033.099060000002</v>
      </c>
      <c r="M18" s="187">
        <v>1046428.3978300001</v>
      </c>
    </row>
    <row r="19" spans="1:13" x14ac:dyDescent="0.2">
      <c r="A19" s="144" t="s">
        <v>115</v>
      </c>
      <c r="B19" s="183">
        <v>227906.74418000001</v>
      </c>
      <c r="C19" s="183">
        <v>8860.1470500000014</v>
      </c>
      <c r="D19" s="183">
        <v>361170.68631999998</v>
      </c>
      <c r="E19" s="183">
        <v>8232.578660000001</v>
      </c>
      <c r="F19" s="183">
        <v>28512.626260000001</v>
      </c>
      <c r="G19" s="183">
        <v>615976.24658999988</v>
      </c>
      <c r="H19" s="183">
        <v>129014.99848000001</v>
      </c>
      <c r="I19" s="183">
        <v>1911.9532199999999</v>
      </c>
      <c r="J19" s="183">
        <v>27461.861259999998</v>
      </c>
      <c r="K19" s="183">
        <v>2404.45667</v>
      </c>
      <c r="L19" s="183">
        <v>25057.404589999998</v>
      </c>
      <c r="M19" s="187">
        <v>1409047.8420200001</v>
      </c>
    </row>
    <row r="20" spans="1:13" x14ac:dyDescent="0.2">
      <c r="A20" s="144" t="s">
        <v>116</v>
      </c>
      <c r="B20" s="183">
        <v>281212.13845000003</v>
      </c>
      <c r="C20" s="183">
        <v>9157.3339299999989</v>
      </c>
      <c r="D20" s="183">
        <v>142307.52103999999</v>
      </c>
      <c r="E20" s="183">
        <v>7810.9895999999999</v>
      </c>
      <c r="F20" s="183">
        <v>27426.324619999999</v>
      </c>
      <c r="G20" s="183">
        <v>627909.28555000003</v>
      </c>
      <c r="H20" s="183">
        <v>133118.25655000002</v>
      </c>
      <c r="I20" s="183">
        <v>181.37672000000001</v>
      </c>
      <c r="J20" s="183">
        <v>15236.98201</v>
      </c>
      <c r="K20" s="183">
        <v>2721.6477400000008</v>
      </c>
      <c r="L20" s="183">
        <v>12515.334269999999</v>
      </c>
      <c r="M20" s="187">
        <v>1244360.20847</v>
      </c>
    </row>
    <row r="21" spans="1:13" x14ac:dyDescent="0.2">
      <c r="A21" s="144" t="s">
        <v>117</v>
      </c>
      <c r="B21" s="183">
        <v>230304.86275999999</v>
      </c>
      <c r="C21" s="183">
        <v>31029.55185</v>
      </c>
      <c r="D21" s="183">
        <v>138259.73947</v>
      </c>
      <c r="E21" s="183">
        <v>7561.2068199999994</v>
      </c>
      <c r="F21" s="183">
        <v>26063.414519999998</v>
      </c>
      <c r="G21" s="183">
        <v>652500.60241999989</v>
      </c>
      <c r="H21" s="183">
        <v>136798.57030000002</v>
      </c>
      <c r="I21" s="183">
        <v>352.01544000000001</v>
      </c>
      <c r="J21" s="183">
        <v>41919.469349999999</v>
      </c>
      <c r="K21" s="183">
        <v>9109.7440199999983</v>
      </c>
      <c r="L21" s="183">
        <v>32809.725330000001</v>
      </c>
      <c r="M21" s="187">
        <v>1264789.4329299999</v>
      </c>
    </row>
    <row r="22" spans="1:13" x14ac:dyDescent="0.2">
      <c r="A22" s="144" t="s">
        <v>118</v>
      </c>
      <c r="B22" s="183">
        <v>193436.86254999999</v>
      </c>
      <c r="C22" s="183">
        <v>282974.52628999995</v>
      </c>
      <c r="D22" s="183">
        <v>41757.534319999999</v>
      </c>
      <c r="E22" s="183">
        <v>8110.8252999999995</v>
      </c>
      <c r="F22" s="183">
        <v>31785.556150000004</v>
      </c>
      <c r="G22" s="183">
        <v>654564.43327000004</v>
      </c>
      <c r="H22" s="183">
        <v>132422.33529000002</v>
      </c>
      <c r="I22" s="183">
        <v>511.45042999999998</v>
      </c>
      <c r="J22" s="183">
        <v>68170.13642000001</v>
      </c>
      <c r="K22" s="183">
        <v>55200.300120000014</v>
      </c>
      <c r="L22" s="183">
        <v>12969.836299999995</v>
      </c>
      <c r="M22" s="187">
        <v>1413733.6600200001</v>
      </c>
    </row>
    <row r="23" spans="1:13" x14ac:dyDescent="0.2">
      <c r="A23" s="144" t="s">
        <v>119</v>
      </c>
      <c r="B23" s="183">
        <v>262925.86194999999</v>
      </c>
      <c r="C23" s="183">
        <v>94870.66317</v>
      </c>
      <c r="D23" s="183">
        <v>35205.224369999996</v>
      </c>
      <c r="E23" s="183">
        <v>8444.3577799999985</v>
      </c>
      <c r="F23" s="183">
        <v>27365.047170000002</v>
      </c>
      <c r="G23" s="183">
        <v>656149.91802999994</v>
      </c>
      <c r="H23" s="183">
        <v>154354.26941000001</v>
      </c>
      <c r="I23" s="183">
        <v>1484.5101999999999</v>
      </c>
      <c r="J23" s="183">
        <v>29052.976290000002</v>
      </c>
      <c r="K23" s="183">
        <v>17326.81682</v>
      </c>
      <c r="L23" s="183">
        <v>11726.159470000002</v>
      </c>
      <c r="M23" s="187">
        <v>1269852.8283699998</v>
      </c>
    </row>
    <row r="24" spans="1:13" x14ac:dyDescent="0.2">
      <c r="A24" s="144" t="s">
        <v>120</v>
      </c>
      <c r="B24" s="183">
        <v>235197.89152999999</v>
      </c>
      <c r="C24" s="183">
        <v>82474.636399999988</v>
      </c>
      <c r="D24" s="183">
        <v>31051.657099999997</v>
      </c>
      <c r="E24" s="183">
        <v>8016.3771200000001</v>
      </c>
      <c r="F24" s="183">
        <v>31655.03556</v>
      </c>
      <c r="G24" s="183">
        <v>627981.46311999997</v>
      </c>
      <c r="H24" s="183">
        <v>128739.30554</v>
      </c>
      <c r="I24" s="183">
        <v>725.00893999999994</v>
      </c>
      <c r="J24" s="183">
        <v>27780.337030000002</v>
      </c>
      <c r="K24" s="183">
        <v>16876.301809999997</v>
      </c>
      <c r="L24" s="183">
        <v>10904.035220000005</v>
      </c>
      <c r="M24" s="187">
        <v>1173621.7123400001</v>
      </c>
    </row>
    <row r="25" spans="1:13" x14ac:dyDescent="0.2">
      <c r="A25" s="144" t="s">
        <v>121</v>
      </c>
      <c r="B25" s="183">
        <v>229185.47534</v>
      </c>
      <c r="C25" s="183">
        <v>67798.948810000002</v>
      </c>
      <c r="D25" s="183">
        <v>40505.765780000002</v>
      </c>
      <c r="E25" s="183">
        <v>7967.4712900000013</v>
      </c>
      <c r="F25" s="183">
        <v>24760.6482</v>
      </c>
      <c r="G25" s="183">
        <v>635763.82033000002</v>
      </c>
      <c r="H25" s="183">
        <v>142739.20491999999</v>
      </c>
      <c r="I25" s="183">
        <v>671.16584</v>
      </c>
      <c r="J25" s="183">
        <v>26049.747350000001</v>
      </c>
      <c r="K25" s="183">
        <v>14482.944989999998</v>
      </c>
      <c r="L25" s="183">
        <v>11566.802360000003</v>
      </c>
      <c r="M25" s="187">
        <v>1175442.24786</v>
      </c>
    </row>
    <row r="26" spans="1:13" x14ac:dyDescent="0.2">
      <c r="A26" s="144" t="s">
        <v>122</v>
      </c>
      <c r="B26" s="183">
        <v>234394.80035000003</v>
      </c>
      <c r="C26" s="183">
        <v>85227.338639999987</v>
      </c>
      <c r="D26" s="183">
        <v>44676.035250000001</v>
      </c>
      <c r="E26" s="183">
        <v>10545.754289999999</v>
      </c>
      <c r="F26" s="183">
        <v>26713.51614</v>
      </c>
      <c r="G26" s="183">
        <v>674881.19308000011</v>
      </c>
      <c r="H26" s="183">
        <v>140808.10801999999</v>
      </c>
      <c r="I26" s="183">
        <v>2491.5168699999999</v>
      </c>
      <c r="J26" s="183">
        <v>28697.320190000002</v>
      </c>
      <c r="K26" s="183">
        <v>16885.008450000001</v>
      </c>
      <c r="L26" s="183">
        <v>11812.311740000001</v>
      </c>
      <c r="M26" s="187">
        <v>1248435.5828300002</v>
      </c>
    </row>
    <row r="27" spans="1:13" x14ac:dyDescent="0.2">
      <c r="A27" s="144" t="s">
        <v>123</v>
      </c>
      <c r="B27" s="183">
        <v>202718.03531000001</v>
      </c>
      <c r="C27" s="183">
        <v>85530.627950000024</v>
      </c>
      <c r="D27" s="183">
        <v>25331.17121</v>
      </c>
      <c r="E27" s="183">
        <v>13985.573490000001</v>
      </c>
      <c r="F27" s="183">
        <v>28029.37239</v>
      </c>
      <c r="G27" s="183">
        <v>658296.81840000022</v>
      </c>
      <c r="H27" s="183">
        <v>144168.17288</v>
      </c>
      <c r="I27" s="183">
        <v>2590.2149399999998</v>
      </c>
      <c r="J27" s="183">
        <v>25310.234</v>
      </c>
      <c r="K27" s="183">
        <v>14562.531399999996</v>
      </c>
      <c r="L27" s="183">
        <v>10747.702600000004</v>
      </c>
      <c r="M27" s="187">
        <v>1185960.2205700004</v>
      </c>
    </row>
    <row r="28" spans="1:13" x14ac:dyDescent="0.2">
      <c r="A28" s="144" t="s">
        <v>124</v>
      </c>
      <c r="B28" s="183">
        <v>406955.05849999998</v>
      </c>
      <c r="C28" s="183">
        <v>18351.798990000003</v>
      </c>
      <c r="D28" s="183">
        <v>28504.628779999999</v>
      </c>
      <c r="E28" s="183">
        <v>12905.20018</v>
      </c>
      <c r="F28" s="183">
        <v>36442.511130000006</v>
      </c>
      <c r="G28" s="183">
        <v>663413.35068000003</v>
      </c>
      <c r="H28" s="183">
        <v>166448.26123</v>
      </c>
      <c r="I28" s="183">
        <v>6272.2654899999998</v>
      </c>
      <c r="J28" s="183">
        <v>14218.70428</v>
      </c>
      <c r="K28" s="183">
        <v>5332.7733199999993</v>
      </c>
      <c r="L28" s="183">
        <v>8885.9309600000015</v>
      </c>
      <c r="M28" s="187">
        <v>1353511.77926</v>
      </c>
    </row>
    <row r="29" spans="1:13" customFormat="1" x14ac:dyDescent="0.2">
      <c r="A29" s="145">
        <v>2017</v>
      </c>
      <c r="B29" s="182">
        <v>2790541.8856699998</v>
      </c>
      <c r="C29" s="182">
        <v>794932.89795999997</v>
      </c>
      <c r="D29" s="182">
        <v>1051560.37785</v>
      </c>
      <c r="E29" s="182">
        <v>142971.24125999998</v>
      </c>
      <c r="F29" s="182">
        <v>368918.20805999998</v>
      </c>
      <c r="G29" s="182">
        <v>7923382.6552900001</v>
      </c>
      <c r="H29" s="182">
        <v>1825098.0804799998</v>
      </c>
      <c r="I29" s="182">
        <v>6444.2729499999959</v>
      </c>
      <c r="J29" s="182">
        <v>338688.07626</v>
      </c>
      <c r="K29" s="182">
        <v>166737.85594000001</v>
      </c>
      <c r="L29" s="182">
        <v>171950.22031999996</v>
      </c>
      <c r="M29" s="182">
        <v>15242537.695779998</v>
      </c>
    </row>
    <row r="30" spans="1:13" x14ac:dyDescent="0.2">
      <c r="A30" s="144" t="s">
        <v>114</v>
      </c>
      <c r="B30" s="183">
        <v>128162.25930999999</v>
      </c>
      <c r="C30" s="183">
        <v>18969.157910000005</v>
      </c>
      <c r="D30" s="183">
        <v>65980.189920000004</v>
      </c>
      <c r="E30" s="183">
        <v>7429.93714</v>
      </c>
      <c r="F30" s="183">
        <v>23917.099699999999</v>
      </c>
      <c r="G30" s="183">
        <v>693674.49425999983</v>
      </c>
      <c r="H30" s="183">
        <v>172300.50175999996</v>
      </c>
      <c r="I30" s="183">
        <v>469.87376</v>
      </c>
      <c r="J30" s="183">
        <v>17626.535250000001</v>
      </c>
      <c r="K30" s="184">
        <v>5910.7251299999998</v>
      </c>
      <c r="L30" s="185">
        <v>11715.810120000002</v>
      </c>
      <c r="M30" s="187">
        <v>1128530.0490099997</v>
      </c>
    </row>
    <row r="31" spans="1:13" x14ac:dyDescent="0.2">
      <c r="A31" s="144" t="s">
        <v>77</v>
      </c>
      <c r="B31" s="183">
        <v>260427.41678999999</v>
      </c>
      <c r="C31" s="183">
        <v>9877.1714400000001</v>
      </c>
      <c r="D31" s="183">
        <v>347576.73751000006</v>
      </c>
      <c r="E31" s="183">
        <v>7118.13447</v>
      </c>
      <c r="F31" s="183">
        <v>22019.988299999997</v>
      </c>
      <c r="G31" s="183">
        <v>606647.94007000001</v>
      </c>
      <c r="H31" s="183">
        <v>128255.16540000001</v>
      </c>
      <c r="I31" s="183">
        <v>678.64787999999999</v>
      </c>
      <c r="J31" s="183">
        <v>26213.964190000006</v>
      </c>
      <c r="K31" s="184">
        <v>2836.1012799999999</v>
      </c>
      <c r="L31" s="185">
        <v>23377.862910000007</v>
      </c>
      <c r="M31" s="187">
        <v>1408815.1660500001</v>
      </c>
    </row>
    <row r="32" spans="1:13" x14ac:dyDescent="0.2">
      <c r="A32" s="144" t="s">
        <v>115</v>
      </c>
      <c r="B32" s="183">
        <v>228815.51334</v>
      </c>
      <c r="C32" s="183">
        <v>10710.201140000001</v>
      </c>
      <c r="D32" s="183">
        <v>135289.46153999999</v>
      </c>
      <c r="E32" s="183">
        <v>9166.6373199999998</v>
      </c>
      <c r="F32" s="183">
        <v>30079.169130000002</v>
      </c>
      <c r="G32" s="183">
        <v>615382.96755000006</v>
      </c>
      <c r="H32" s="183">
        <v>140465.49192</v>
      </c>
      <c r="I32" s="183">
        <v>358.63364000000001</v>
      </c>
      <c r="J32" s="183">
        <v>18553.152129999999</v>
      </c>
      <c r="K32" s="184">
        <v>3036.4569999999999</v>
      </c>
      <c r="L32" s="185">
        <v>15516.695129999998</v>
      </c>
      <c r="M32" s="187">
        <v>1188821.22771</v>
      </c>
    </row>
    <row r="33" spans="1:13" x14ac:dyDescent="0.2">
      <c r="A33" s="144" t="s">
        <v>116</v>
      </c>
      <c r="B33" s="183">
        <v>199407.69675999999</v>
      </c>
      <c r="C33" s="183">
        <v>15135.65854</v>
      </c>
      <c r="D33" s="183">
        <v>120023.08482</v>
      </c>
      <c r="E33" s="183">
        <v>7927.9790400000002</v>
      </c>
      <c r="F33" s="183">
        <v>23041.830530000003</v>
      </c>
      <c r="G33" s="183">
        <v>649611.75982999976</v>
      </c>
      <c r="H33" s="183">
        <v>136863.22279999999</v>
      </c>
      <c r="I33" s="183">
        <v>725.10748999999998</v>
      </c>
      <c r="J33" s="183">
        <v>14873.688840000001</v>
      </c>
      <c r="K33" s="184">
        <v>4314.6627400000007</v>
      </c>
      <c r="L33" s="185">
        <v>10559.026099999999</v>
      </c>
      <c r="M33" s="187">
        <v>1167610.0286499998</v>
      </c>
    </row>
    <row r="34" spans="1:13" x14ac:dyDescent="0.2">
      <c r="A34" s="144" t="s">
        <v>117</v>
      </c>
      <c r="B34" s="183">
        <v>238295.81331</v>
      </c>
      <c r="C34" s="183">
        <v>35080.753920000003</v>
      </c>
      <c r="D34" s="183">
        <v>122861.71605</v>
      </c>
      <c r="E34" s="183">
        <v>11269.867779999999</v>
      </c>
      <c r="F34" s="183">
        <v>29409.11794</v>
      </c>
      <c r="G34" s="183">
        <v>628857.60272999993</v>
      </c>
      <c r="H34" s="183">
        <v>140113.85752999998</v>
      </c>
      <c r="I34" s="183">
        <v>690.12731999999994</v>
      </c>
      <c r="J34" s="183">
        <v>42205.150750000001</v>
      </c>
      <c r="K34" s="184">
        <v>9239.1785600000003</v>
      </c>
      <c r="L34" s="185">
        <v>32965.97219</v>
      </c>
      <c r="M34" s="187">
        <v>1248784.0073299997</v>
      </c>
    </row>
    <row r="35" spans="1:13" x14ac:dyDescent="0.2">
      <c r="A35" s="144" t="s">
        <v>118</v>
      </c>
      <c r="B35" s="183">
        <v>277600.92546000006</v>
      </c>
      <c r="C35" s="183">
        <v>294885.86359999998</v>
      </c>
      <c r="D35" s="183">
        <v>40909.385490000001</v>
      </c>
      <c r="E35" s="183">
        <v>9848.3657400000011</v>
      </c>
      <c r="F35" s="183">
        <v>30997.791959999999</v>
      </c>
      <c r="G35" s="183">
        <v>660747.69752000005</v>
      </c>
      <c r="H35" s="183">
        <v>148203.92715999999</v>
      </c>
      <c r="I35" s="183">
        <v>1004.78641</v>
      </c>
      <c r="J35" s="183">
        <v>67558.46166999999</v>
      </c>
      <c r="K35" s="184">
        <v>54609.553780000002</v>
      </c>
      <c r="L35" s="185">
        <v>12948.907889999988</v>
      </c>
      <c r="M35" s="187">
        <v>1531757.2050100002</v>
      </c>
    </row>
    <row r="36" spans="1:13" x14ac:dyDescent="0.2">
      <c r="A36" s="144" t="s">
        <v>119</v>
      </c>
      <c r="B36" s="183">
        <v>197991.88181999998</v>
      </c>
      <c r="C36" s="183">
        <v>76612.265520000001</v>
      </c>
      <c r="D36" s="183">
        <v>42269.99697</v>
      </c>
      <c r="E36" s="183">
        <v>9236.9705199999989</v>
      </c>
      <c r="F36" s="183">
        <v>28392.899120000002</v>
      </c>
      <c r="G36" s="183">
        <v>660861.62620000006</v>
      </c>
      <c r="H36" s="183">
        <v>156005.53833999997</v>
      </c>
      <c r="I36" s="183">
        <v>436.70203999999995</v>
      </c>
      <c r="J36" s="183">
        <v>29756.658589999999</v>
      </c>
      <c r="K36" s="184">
        <v>17984.52375</v>
      </c>
      <c r="L36" s="185">
        <v>11772.134839999999</v>
      </c>
      <c r="M36" s="187">
        <v>1201564.5391199996</v>
      </c>
    </row>
    <row r="37" spans="1:13" x14ac:dyDescent="0.2">
      <c r="A37" s="144" t="s">
        <v>120</v>
      </c>
      <c r="B37" s="183">
        <v>210149.32561</v>
      </c>
      <c r="C37" s="183">
        <v>77089.540229999984</v>
      </c>
      <c r="D37" s="183">
        <v>53390.832750000001</v>
      </c>
      <c r="E37" s="183">
        <v>27119.11764</v>
      </c>
      <c r="F37" s="183">
        <v>39434.965450000003</v>
      </c>
      <c r="G37" s="183">
        <v>653544.77367999987</v>
      </c>
      <c r="H37" s="183">
        <v>149737.99560999998</v>
      </c>
      <c r="I37" s="183">
        <v>589.63441</v>
      </c>
      <c r="J37" s="183">
        <v>30791.931230000006</v>
      </c>
      <c r="K37" s="184">
        <v>17615.65899</v>
      </c>
      <c r="L37" s="185">
        <v>13176.272240000006</v>
      </c>
      <c r="M37" s="187">
        <v>1241848.1166099997</v>
      </c>
    </row>
    <row r="38" spans="1:13" x14ac:dyDescent="0.2">
      <c r="A38" s="144" t="s">
        <v>121</v>
      </c>
      <c r="B38" s="183">
        <v>277966.48968</v>
      </c>
      <c r="C38" s="183">
        <v>76766.578640000022</v>
      </c>
      <c r="D38" s="183">
        <v>52884.236199999999</v>
      </c>
      <c r="E38" s="183">
        <v>9500.7960300000013</v>
      </c>
      <c r="F38" s="183">
        <v>37571.814019999998</v>
      </c>
      <c r="G38" s="183">
        <v>677980.03396999999</v>
      </c>
      <c r="H38" s="183">
        <v>166306.89350000006</v>
      </c>
      <c r="I38" s="183">
        <v>16254.35734</v>
      </c>
      <c r="J38" s="183">
        <v>30243.585400000004</v>
      </c>
      <c r="K38" s="184">
        <v>15464.01233</v>
      </c>
      <c r="L38" s="185">
        <v>14779.573070000004</v>
      </c>
      <c r="M38" s="187">
        <v>1345474.7847800001</v>
      </c>
    </row>
    <row r="39" spans="1:13" x14ac:dyDescent="0.2">
      <c r="A39" s="144" t="s">
        <v>122</v>
      </c>
      <c r="B39" s="183">
        <v>237796.01435999997</v>
      </c>
      <c r="C39" s="183">
        <v>81337.892160000018</v>
      </c>
      <c r="D39" s="183">
        <v>28214.412399999997</v>
      </c>
      <c r="E39" s="183">
        <v>23168.364529999999</v>
      </c>
      <c r="F39" s="183">
        <v>30709.873770000002</v>
      </c>
      <c r="G39" s="183">
        <v>668557.40385999973</v>
      </c>
      <c r="H39" s="183">
        <v>143282.92757999999</v>
      </c>
      <c r="I39" s="183">
        <v>-15793.124890000003</v>
      </c>
      <c r="J39" s="183">
        <v>25292.958649999993</v>
      </c>
      <c r="K39" s="184">
        <v>15697.99984</v>
      </c>
      <c r="L39" s="185">
        <v>9594.9588099999928</v>
      </c>
      <c r="M39" s="187">
        <v>1222566.7224199995</v>
      </c>
    </row>
    <row r="40" spans="1:13" x14ac:dyDescent="0.2">
      <c r="A40" s="144" t="s">
        <v>123</v>
      </c>
      <c r="B40" s="183">
        <v>250862.40977999999</v>
      </c>
      <c r="C40" s="183">
        <v>71727.144180000003</v>
      </c>
      <c r="D40" s="183">
        <v>21284.81438</v>
      </c>
      <c r="E40" s="183">
        <v>8575.7722699999995</v>
      </c>
      <c r="F40" s="183">
        <v>33354.520819999998</v>
      </c>
      <c r="G40" s="183">
        <v>682096.24583000015</v>
      </c>
      <c r="H40" s="183">
        <v>148839.96699999998</v>
      </c>
      <c r="I40" s="183">
        <v>503.37965000000003</v>
      </c>
      <c r="J40" s="183">
        <v>22120.803800000002</v>
      </c>
      <c r="K40" s="184">
        <v>14486.426869999999</v>
      </c>
      <c r="L40" s="185">
        <v>7634.3769300000022</v>
      </c>
      <c r="M40" s="187">
        <v>1239365.0577100003</v>
      </c>
    </row>
    <row r="41" spans="1:13" x14ac:dyDescent="0.2">
      <c r="A41" s="144" t="s">
        <v>124</v>
      </c>
      <c r="B41" s="183">
        <v>283066.13945000002</v>
      </c>
      <c r="C41" s="183">
        <v>26740.670679999996</v>
      </c>
      <c r="D41" s="183">
        <v>20875.509819999999</v>
      </c>
      <c r="E41" s="183">
        <v>12609.298779999999</v>
      </c>
      <c r="F41" s="183">
        <v>39989.137320000002</v>
      </c>
      <c r="G41" s="183">
        <v>725420.1097899999</v>
      </c>
      <c r="H41" s="183">
        <v>194722.59188000002</v>
      </c>
      <c r="I41" s="183">
        <v>526.14790000000005</v>
      </c>
      <c r="J41" s="183">
        <v>13451.18576</v>
      </c>
      <c r="K41" s="184">
        <v>5542.5556699999997</v>
      </c>
      <c r="L41" s="185">
        <v>7908.6300900000006</v>
      </c>
      <c r="M41" s="187">
        <v>1317400.7913799998</v>
      </c>
    </row>
    <row r="42" spans="1:13" x14ac:dyDescent="0.2">
      <c r="A42" s="143" t="s">
        <v>132</v>
      </c>
      <c r="B42" s="182">
        <v>3168567.8053599992</v>
      </c>
      <c r="C42" s="182">
        <v>889375.67819000001</v>
      </c>
      <c r="D42" s="182">
        <v>1130533.6272499999</v>
      </c>
      <c r="E42" s="182">
        <v>117520.26505</v>
      </c>
      <c r="F42" s="182">
        <v>411701.25734000001</v>
      </c>
      <c r="G42" s="182">
        <v>8362356.2459000014</v>
      </c>
      <c r="H42" s="182">
        <v>1872080.3545199998</v>
      </c>
      <c r="I42" s="182">
        <v>23043.299089999993</v>
      </c>
      <c r="J42" s="182">
        <v>349237.26761000004</v>
      </c>
      <c r="K42" s="182">
        <v>176285.35433999999</v>
      </c>
      <c r="L42" s="182">
        <v>172951.91327000002</v>
      </c>
      <c r="M42" s="182">
        <v>16324415.800310001</v>
      </c>
    </row>
    <row r="43" spans="1:13" x14ac:dyDescent="0.2">
      <c r="A43" s="144" t="s">
        <v>114</v>
      </c>
      <c r="B43" s="183">
        <v>220869.32225999999</v>
      </c>
      <c r="C43" s="183">
        <v>25249.773459999997</v>
      </c>
      <c r="D43" s="183">
        <v>88713.37242</v>
      </c>
      <c r="E43" s="183">
        <v>8503.18217</v>
      </c>
      <c r="F43" s="183">
        <v>24545.658800000001</v>
      </c>
      <c r="G43" s="183">
        <v>741021.40118999977</v>
      </c>
      <c r="H43" s="183">
        <v>152504.53563999999</v>
      </c>
      <c r="I43" s="183">
        <v>445.77228000000002</v>
      </c>
      <c r="J43" s="183">
        <v>19578.443470000002</v>
      </c>
      <c r="K43" s="184">
        <v>7174.6361999999999</v>
      </c>
      <c r="L43" s="185">
        <v>12403.807270000001</v>
      </c>
      <c r="M43" s="187">
        <v>1281431.4616899996</v>
      </c>
    </row>
    <row r="44" spans="1:13" x14ac:dyDescent="0.2">
      <c r="A44" s="144" t="s">
        <v>77</v>
      </c>
      <c r="B44" s="183">
        <v>236429.89621000001</v>
      </c>
      <c r="C44" s="183">
        <v>13855.64567</v>
      </c>
      <c r="D44" s="183">
        <v>360204.32284999994</v>
      </c>
      <c r="E44" s="183">
        <v>6704.8975799999998</v>
      </c>
      <c r="F44" s="183">
        <v>26436.369030000002</v>
      </c>
      <c r="G44" s="183">
        <v>664738.44275000016</v>
      </c>
      <c r="H44" s="183">
        <v>114884.33433999999</v>
      </c>
      <c r="I44" s="183">
        <v>695.07619999999997</v>
      </c>
      <c r="J44" s="183">
        <v>26271.240119999999</v>
      </c>
      <c r="K44" s="184">
        <v>3225.21533</v>
      </c>
      <c r="L44" s="185">
        <v>23046.024789999999</v>
      </c>
      <c r="M44" s="187">
        <v>1450220.2247500001</v>
      </c>
    </row>
    <row r="45" spans="1:13" x14ac:dyDescent="0.2">
      <c r="A45" s="144" t="s">
        <v>115</v>
      </c>
      <c r="B45" s="183">
        <v>243931.08703999998</v>
      </c>
      <c r="C45" s="183">
        <v>15709.181760000001</v>
      </c>
      <c r="D45" s="183">
        <v>146647.39171999999</v>
      </c>
      <c r="E45" s="183">
        <v>9729.5573099999983</v>
      </c>
      <c r="F45" s="183">
        <v>33346.837789999998</v>
      </c>
      <c r="G45" s="183">
        <v>624179.76016000006</v>
      </c>
      <c r="H45" s="183">
        <v>139599.78327000004</v>
      </c>
      <c r="I45" s="183">
        <v>998.55723999999998</v>
      </c>
      <c r="J45" s="183">
        <v>15138.062240000003</v>
      </c>
      <c r="K45" s="184">
        <v>3173.55791</v>
      </c>
      <c r="L45" s="185">
        <v>11964.504330000003</v>
      </c>
      <c r="M45" s="187">
        <v>1229280.2185300002</v>
      </c>
    </row>
    <row r="46" spans="1:13" x14ac:dyDescent="0.2">
      <c r="A46" s="144" t="s">
        <v>116</v>
      </c>
      <c r="B46" s="183">
        <v>242555.36886000002</v>
      </c>
      <c r="C46" s="183">
        <v>19382.574710000001</v>
      </c>
      <c r="D46" s="183">
        <v>135572.25474</v>
      </c>
      <c r="E46" s="183">
        <v>9585.3816400000014</v>
      </c>
      <c r="F46" s="183">
        <v>36724.370200000005</v>
      </c>
      <c r="G46" s="183">
        <v>694147.77836000011</v>
      </c>
      <c r="H46" s="183">
        <v>152668.57012000002</v>
      </c>
      <c r="I46" s="185">
        <v>385.03651000000002</v>
      </c>
      <c r="J46" s="185">
        <v>14362.519699999999</v>
      </c>
      <c r="K46" s="184">
        <v>3696.6473599999999</v>
      </c>
      <c r="L46" s="185">
        <v>10665.872339999998</v>
      </c>
      <c r="M46" s="187">
        <v>1305383.8548400002</v>
      </c>
    </row>
    <row r="47" spans="1:13" x14ac:dyDescent="0.2">
      <c r="A47" s="144" t="s">
        <v>117</v>
      </c>
      <c r="B47" s="183">
        <v>275311.20028999989</v>
      </c>
      <c r="C47" s="183">
        <v>43681.445489999998</v>
      </c>
      <c r="D47" s="183">
        <v>127938.03305000001</v>
      </c>
      <c r="E47" s="183">
        <v>10337.435789999998</v>
      </c>
      <c r="F47" s="183">
        <v>32509.584979999996</v>
      </c>
      <c r="G47" s="183">
        <v>638241.14172000031</v>
      </c>
      <c r="H47" s="183">
        <v>156787.95577</v>
      </c>
      <c r="I47" s="185">
        <v>1227.6443400000001</v>
      </c>
      <c r="J47" s="185">
        <v>42973.990730000005</v>
      </c>
      <c r="K47" s="184">
        <v>9543.9196999999986</v>
      </c>
      <c r="L47" s="185">
        <v>33430.071030000006</v>
      </c>
      <c r="M47" s="187">
        <v>1329008.4321600001</v>
      </c>
    </row>
    <row r="48" spans="1:13" x14ac:dyDescent="0.2">
      <c r="A48" s="144" t="s">
        <v>118</v>
      </c>
      <c r="B48" s="183">
        <v>231506.88235999999</v>
      </c>
      <c r="C48" s="183">
        <v>317659.44413000002</v>
      </c>
      <c r="D48" s="183">
        <v>37233.896159999997</v>
      </c>
      <c r="E48" s="183">
        <v>7945.5029800000002</v>
      </c>
      <c r="F48" s="183">
        <v>35075.978940000008</v>
      </c>
      <c r="G48" s="183">
        <v>659959.51657999994</v>
      </c>
      <c r="H48" s="183">
        <v>135179.73243</v>
      </c>
      <c r="I48" s="185">
        <v>517.02705000000003</v>
      </c>
      <c r="J48" s="185">
        <v>66796.842329999999</v>
      </c>
      <c r="K48" s="184">
        <v>55449.236549999994</v>
      </c>
      <c r="L48" s="185">
        <v>11347.605780000005</v>
      </c>
      <c r="M48" s="187">
        <v>1491874.82296</v>
      </c>
    </row>
    <row r="49" spans="1:13" x14ac:dyDescent="0.2">
      <c r="A49" s="144" t="s">
        <v>119</v>
      </c>
      <c r="B49" s="183">
        <v>251811.32259999998</v>
      </c>
      <c r="C49" s="183">
        <v>90667.838799999998</v>
      </c>
      <c r="D49" s="183">
        <v>50402.48982000001</v>
      </c>
      <c r="E49" s="183">
        <v>14320.802470000001</v>
      </c>
      <c r="F49" s="183">
        <v>41433.666010000015</v>
      </c>
      <c r="G49" s="183">
        <v>726354.61884999997</v>
      </c>
      <c r="H49" s="183">
        <v>180880.71862</v>
      </c>
      <c r="I49" s="185">
        <v>15171.090199999997</v>
      </c>
      <c r="J49" s="185">
        <v>33153.208680000003</v>
      </c>
      <c r="K49" s="184">
        <v>18564.087940000001</v>
      </c>
      <c r="L49" s="185">
        <v>14589.120740000002</v>
      </c>
      <c r="M49" s="187">
        <v>1404195.7560499997</v>
      </c>
    </row>
    <row r="50" spans="1:13" x14ac:dyDescent="0.2">
      <c r="A50" s="144" t="s">
        <v>120</v>
      </c>
      <c r="B50" s="183">
        <v>274454.90243999998</v>
      </c>
      <c r="C50" s="183">
        <v>88301.507060000004</v>
      </c>
      <c r="D50" s="183">
        <v>44484.586560000011</v>
      </c>
      <c r="E50" s="183">
        <v>9409.9937900000004</v>
      </c>
      <c r="F50" s="183">
        <v>39047.356550000004</v>
      </c>
      <c r="G50" s="183">
        <v>696784.59584000008</v>
      </c>
      <c r="H50" s="183">
        <v>149182.94005999999</v>
      </c>
      <c r="I50" s="185">
        <v>878.25002000000006</v>
      </c>
      <c r="J50" s="185">
        <v>31688.509040000001</v>
      </c>
      <c r="K50" s="184">
        <v>18856.41576</v>
      </c>
      <c r="L50" s="185">
        <v>12832.093280000001</v>
      </c>
      <c r="M50" s="187">
        <v>1334232.6413599998</v>
      </c>
    </row>
    <row r="51" spans="1:13" x14ac:dyDescent="0.2">
      <c r="A51" s="144" t="s">
        <v>121</v>
      </c>
      <c r="B51" s="183">
        <v>274143.17212999996</v>
      </c>
      <c r="C51" s="183">
        <v>84548.972980000006</v>
      </c>
      <c r="D51" s="183">
        <v>39554.369019999998</v>
      </c>
      <c r="E51" s="183">
        <v>8822.8908499999998</v>
      </c>
      <c r="F51" s="183">
        <v>27727.817560000003</v>
      </c>
      <c r="G51" s="183">
        <v>730896.85731999984</v>
      </c>
      <c r="H51" s="183">
        <v>168062.59901000003</v>
      </c>
      <c r="I51" s="185">
        <v>556.25914</v>
      </c>
      <c r="J51" s="185">
        <v>29630.947829999997</v>
      </c>
      <c r="K51" s="184">
        <v>17119.494750000002</v>
      </c>
      <c r="L51" s="185">
        <v>12511.453079999996</v>
      </c>
      <c r="M51" s="187">
        <v>1363943.8858399999</v>
      </c>
    </row>
    <row r="52" spans="1:13" x14ac:dyDescent="0.2">
      <c r="A52" s="144" t="s">
        <v>122</v>
      </c>
      <c r="B52" s="183">
        <v>214661.05697000001</v>
      </c>
      <c r="C52" s="183">
        <v>89377.437310000008</v>
      </c>
      <c r="D52" s="183">
        <v>33467.751750000003</v>
      </c>
      <c r="E52" s="183">
        <v>10907.846600000001</v>
      </c>
      <c r="F52" s="183">
        <v>38698.628429999997</v>
      </c>
      <c r="G52" s="183">
        <v>695314.61953999999</v>
      </c>
      <c r="H52" s="183">
        <v>156239.64539000002</v>
      </c>
      <c r="I52" s="185">
        <v>1461.1508999999999</v>
      </c>
      <c r="J52" s="185">
        <v>28978.226079999997</v>
      </c>
      <c r="K52" s="184">
        <v>18257.279829999999</v>
      </c>
      <c r="L52" s="185">
        <v>10720.946249999997</v>
      </c>
      <c r="M52" s="187">
        <v>1269106.3629699999</v>
      </c>
    </row>
    <row r="53" spans="1:13" x14ac:dyDescent="0.2">
      <c r="A53" s="144" t="s">
        <v>123</v>
      </c>
      <c r="B53" s="183">
        <v>302851.17984</v>
      </c>
      <c r="C53" s="183">
        <v>77016.74374999998</v>
      </c>
      <c r="D53" s="183">
        <v>26333.24739</v>
      </c>
      <c r="E53" s="183">
        <v>12438.480229999999</v>
      </c>
      <c r="F53" s="183">
        <v>43087.763469999998</v>
      </c>
      <c r="G53" s="183">
        <v>741902.48518999992</v>
      </c>
      <c r="H53" s="183">
        <v>169441.79377999998</v>
      </c>
      <c r="I53" s="185">
        <v>339.68113999999997</v>
      </c>
      <c r="J53" s="185">
        <v>24395.428109999997</v>
      </c>
      <c r="K53" s="184">
        <v>15478.710590000001</v>
      </c>
      <c r="L53" s="185">
        <v>8916.7175199999965</v>
      </c>
      <c r="M53" s="187">
        <v>1397806.8028999998</v>
      </c>
    </row>
    <row r="54" spans="1:13" x14ac:dyDescent="0.2">
      <c r="A54" s="144" t="s">
        <v>124</v>
      </c>
      <c r="B54" s="183">
        <v>400042.41436</v>
      </c>
      <c r="C54" s="183">
        <v>23925.113070000003</v>
      </c>
      <c r="D54" s="183">
        <v>39981.911770000021</v>
      </c>
      <c r="E54" s="183">
        <v>8814.293639999998</v>
      </c>
      <c r="F54" s="183">
        <v>33067.225579999998</v>
      </c>
      <c r="G54" s="183">
        <v>748815.02839999995</v>
      </c>
      <c r="H54" s="183">
        <v>196647.74609</v>
      </c>
      <c r="I54" s="185">
        <v>367.75407000000001</v>
      </c>
      <c r="J54" s="185">
        <v>16269.849279999999</v>
      </c>
      <c r="K54" s="184">
        <v>5746.1524200000003</v>
      </c>
      <c r="L54" s="185">
        <v>10523.696859999998</v>
      </c>
      <c r="M54" s="187">
        <v>1467931.33626</v>
      </c>
    </row>
    <row r="55" spans="1:13" x14ac:dyDescent="0.2">
      <c r="A55" s="143">
        <v>2019</v>
      </c>
      <c r="B55" s="182">
        <v>3080033.6664499999</v>
      </c>
      <c r="C55" s="182">
        <v>994837.91120999982</v>
      </c>
      <c r="D55" s="182">
        <v>1247198.63659</v>
      </c>
      <c r="E55" s="182">
        <v>137657.98275</v>
      </c>
      <c r="F55" s="182">
        <v>414299.39750000008</v>
      </c>
      <c r="G55" s="182">
        <v>8173794.5116400011</v>
      </c>
      <c r="H55" s="182">
        <v>1990723.1065800001</v>
      </c>
      <c r="I55" s="182">
        <v>18123.061469999993</v>
      </c>
      <c r="J55" s="182">
        <v>378612.65321999998</v>
      </c>
      <c r="K55" s="182">
        <v>188637.46059</v>
      </c>
      <c r="L55" s="182">
        <v>189975.19263000003</v>
      </c>
      <c r="M55" s="182">
        <v>16435280.927409999</v>
      </c>
    </row>
    <row r="56" spans="1:13" x14ac:dyDescent="0.2">
      <c r="A56" s="144" t="s">
        <v>114</v>
      </c>
      <c r="B56" s="183">
        <v>150683.57614000002</v>
      </c>
      <c r="C56" s="183">
        <v>27460.046589999998</v>
      </c>
      <c r="D56" s="183">
        <v>106512.48701000001</v>
      </c>
      <c r="E56" s="183">
        <v>8665.4037100000005</v>
      </c>
      <c r="F56" s="183">
        <v>26766.69255</v>
      </c>
      <c r="G56" s="183">
        <v>700584.24115000013</v>
      </c>
      <c r="H56" s="183">
        <v>243511.61663000003</v>
      </c>
      <c r="I56" s="184">
        <v>181.33239</v>
      </c>
      <c r="J56" s="184">
        <v>11189.599179999997</v>
      </c>
      <c r="K56" s="184">
        <v>7024.6777000000002</v>
      </c>
      <c r="L56" s="185">
        <v>4164.9214799999972</v>
      </c>
      <c r="M56" s="187">
        <v>1275554.9953500002</v>
      </c>
    </row>
    <row r="57" spans="1:13" x14ac:dyDescent="0.2">
      <c r="A57" s="144" t="s">
        <v>77</v>
      </c>
      <c r="B57" s="183">
        <v>268021.74056999997</v>
      </c>
      <c r="C57" s="183">
        <v>9851.3544599999987</v>
      </c>
      <c r="D57" s="183">
        <v>396999.1298</v>
      </c>
      <c r="E57" s="183">
        <v>9156.8170399999999</v>
      </c>
      <c r="F57" s="183">
        <v>29930.387849999999</v>
      </c>
      <c r="G57" s="183">
        <v>640137.66310000001</v>
      </c>
      <c r="H57" s="183">
        <v>57266.534160000003</v>
      </c>
      <c r="I57" s="185">
        <v>-73.413610000000006</v>
      </c>
      <c r="J57" s="184">
        <v>12045.03247</v>
      </c>
      <c r="K57" s="184">
        <v>4146.2428099999997</v>
      </c>
      <c r="L57" s="185">
        <v>7898.7896600000004</v>
      </c>
      <c r="M57" s="187">
        <v>1423335.24584</v>
      </c>
    </row>
    <row r="58" spans="1:13" x14ac:dyDescent="0.2">
      <c r="A58" s="144" t="s">
        <v>115</v>
      </c>
      <c r="B58" s="183">
        <v>225573.02137999999</v>
      </c>
      <c r="C58" s="183">
        <v>22846.561300000001</v>
      </c>
      <c r="D58" s="183">
        <v>149009.8677</v>
      </c>
      <c r="E58" s="183">
        <v>10079.31848</v>
      </c>
      <c r="F58" s="183">
        <v>28314.109390000001</v>
      </c>
      <c r="G58" s="183">
        <v>638403.29921000008</v>
      </c>
      <c r="H58" s="183">
        <v>159623.24557</v>
      </c>
      <c r="I58" s="185">
        <v>-34.846249999999998</v>
      </c>
      <c r="J58" s="184">
        <v>49123.62025</v>
      </c>
      <c r="K58" s="184">
        <v>7100.7622699999993</v>
      </c>
      <c r="L58" s="185">
        <v>42022.857980000001</v>
      </c>
      <c r="M58" s="187">
        <v>1282938.1970300002</v>
      </c>
    </row>
    <row r="59" spans="1:13" x14ac:dyDescent="0.2">
      <c r="A59" s="144" t="s">
        <v>116</v>
      </c>
      <c r="B59" s="183">
        <v>255664.94514</v>
      </c>
      <c r="C59" s="183">
        <v>34988.33653</v>
      </c>
      <c r="D59" s="183">
        <v>156098.15015</v>
      </c>
      <c r="E59" s="183">
        <v>10614.360530000002</v>
      </c>
      <c r="F59" s="183">
        <v>33662.5573</v>
      </c>
      <c r="G59" s="183">
        <v>628750.02574000019</v>
      </c>
      <c r="H59" s="183">
        <v>150744.56960000002</v>
      </c>
      <c r="I59" s="185">
        <v>48759.509789999996</v>
      </c>
      <c r="J59" s="184">
        <v>20078.998879999999</v>
      </c>
      <c r="K59" s="184">
        <v>7568.2994200000003</v>
      </c>
      <c r="L59" s="185">
        <v>12510.69946</v>
      </c>
      <c r="M59" s="187">
        <v>1339361.4536600003</v>
      </c>
    </row>
    <row r="60" spans="1:13" x14ac:dyDescent="0.2">
      <c r="A60" s="144" t="s">
        <v>117</v>
      </c>
      <c r="B60" s="183">
        <v>226052.84773000001</v>
      </c>
      <c r="C60" s="183">
        <v>43757.470030000004</v>
      </c>
      <c r="D60" s="183">
        <v>137443.10763999997</v>
      </c>
      <c r="E60" s="183">
        <v>11307.246120000002</v>
      </c>
      <c r="F60" s="183">
        <v>32798.268810000001</v>
      </c>
      <c r="G60" s="183">
        <v>670491.21626999998</v>
      </c>
      <c r="H60" s="183">
        <v>163366.73989000003</v>
      </c>
      <c r="I60" s="185">
        <v>196.98928000000001</v>
      </c>
      <c r="J60" s="184">
        <v>40083.512320000002</v>
      </c>
      <c r="K60" s="184">
        <v>8976.5689499999989</v>
      </c>
      <c r="L60" s="185">
        <v>31106.943370000001</v>
      </c>
      <c r="M60" s="187">
        <v>1325497.39809</v>
      </c>
    </row>
    <row r="61" spans="1:13" x14ac:dyDescent="0.2">
      <c r="A61" s="146" t="s">
        <v>118</v>
      </c>
      <c r="B61" s="183">
        <v>315459.70523000002</v>
      </c>
      <c r="C61" s="183">
        <v>331898.08214999997</v>
      </c>
      <c r="D61" s="183">
        <v>52771.144770000006</v>
      </c>
      <c r="E61" s="183">
        <v>13209.0941</v>
      </c>
      <c r="F61" s="183">
        <v>30057.96587</v>
      </c>
      <c r="G61" s="183">
        <v>701943.84195000003</v>
      </c>
      <c r="H61" s="183">
        <v>170049.62748000002</v>
      </c>
      <c r="I61" s="185">
        <v>-48010.453609999997</v>
      </c>
      <c r="J61" s="186">
        <v>64167.434070000003</v>
      </c>
      <c r="K61" s="186">
        <v>51735.58</v>
      </c>
      <c r="L61" s="185">
        <v>12431.854070000001</v>
      </c>
      <c r="M61" s="187">
        <v>1631546.4420099999</v>
      </c>
    </row>
    <row r="62" spans="1:13" x14ac:dyDescent="0.2">
      <c r="A62" s="144" t="s">
        <v>119</v>
      </c>
      <c r="B62" s="183">
        <v>225005.79934999999</v>
      </c>
      <c r="C62" s="183">
        <v>108488.37232000001</v>
      </c>
      <c r="D62" s="183">
        <v>47971.818020000006</v>
      </c>
      <c r="E62" s="183">
        <v>12639.188049999999</v>
      </c>
      <c r="F62" s="183">
        <v>41710.33728</v>
      </c>
      <c r="G62" s="183">
        <v>702529.90332999988</v>
      </c>
      <c r="H62" s="183">
        <v>170711.38641000001</v>
      </c>
      <c r="I62" s="185">
        <v>250.30579</v>
      </c>
      <c r="J62" s="186">
        <v>35149.521660000006</v>
      </c>
      <c r="K62" s="186">
        <v>22023.66963</v>
      </c>
      <c r="L62" s="185">
        <v>13125.852030000005</v>
      </c>
      <c r="M62" s="187">
        <v>1344456.63221</v>
      </c>
    </row>
    <row r="63" spans="1:13" x14ac:dyDescent="0.2">
      <c r="A63" s="146" t="s">
        <v>120</v>
      </c>
      <c r="B63" s="183">
        <v>286884.19396999996</v>
      </c>
      <c r="C63" s="183">
        <v>95462.411640000006</v>
      </c>
      <c r="D63" s="183">
        <v>43632.14817</v>
      </c>
      <c r="E63" s="183">
        <v>13902.25627</v>
      </c>
      <c r="F63" s="183">
        <v>47981.568149999999</v>
      </c>
      <c r="G63" s="183">
        <v>631758.30932000012</v>
      </c>
      <c r="H63" s="183">
        <v>147318.62998</v>
      </c>
      <c r="I63" s="185">
        <v>55.925199999999997</v>
      </c>
      <c r="J63" s="186">
        <v>32346.147820000002</v>
      </c>
      <c r="K63" s="186">
        <v>19827.475019999998</v>
      </c>
      <c r="L63" s="185">
        <v>12518.672800000004</v>
      </c>
      <c r="M63" s="185">
        <v>1299341.5905200001</v>
      </c>
    </row>
    <row r="64" spans="1:13" x14ac:dyDescent="0.2">
      <c r="A64" s="146" t="s">
        <v>121</v>
      </c>
      <c r="B64" s="183">
        <v>256891.16730999999</v>
      </c>
      <c r="C64" s="183">
        <v>94681.205899999986</v>
      </c>
      <c r="D64" s="183">
        <v>53266.934679999998</v>
      </c>
      <c r="E64" s="183">
        <v>14233.191919999999</v>
      </c>
      <c r="F64" s="183">
        <v>31685.949519999998</v>
      </c>
      <c r="G64" s="183">
        <v>697135.44237000006</v>
      </c>
      <c r="H64" s="183">
        <v>168910.59953000001</v>
      </c>
      <c r="I64" s="185">
        <v>16205.075650000001</v>
      </c>
      <c r="J64" s="186">
        <v>36637.02923</v>
      </c>
      <c r="K64" s="186">
        <v>19013.507089999996</v>
      </c>
      <c r="L64" s="185">
        <v>17623.522140000005</v>
      </c>
      <c r="M64" s="185">
        <v>1369646.59611</v>
      </c>
    </row>
    <row r="65" spans="1:14" x14ac:dyDescent="0.2">
      <c r="A65" s="146" t="s">
        <v>122</v>
      </c>
      <c r="B65" s="183">
        <v>215413.01527999999</v>
      </c>
      <c r="C65" s="183">
        <v>95761.331160000002</v>
      </c>
      <c r="D65" s="183">
        <v>39877.62167</v>
      </c>
      <c r="E65" s="183">
        <v>12054.182919999999</v>
      </c>
      <c r="F65" s="183">
        <v>39537.047460000002</v>
      </c>
      <c r="G65" s="183">
        <v>696912.92637999984</v>
      </c>
      <c r="H65" s="183">
        <v>162352.95617000002</v>
      </c>
      <c r="I65" s="185">
        <v>207.17287999999999</v>
      </c>
      <c r="J65" s="186">
        <v>31153.080679999999</v>
      </c>
      <c r="K65" s="186">
        <v>17892.788949999995</v>
      </c>
      <c r="L65" s="185">
        <v>13260.291730000004</v>
      </c>
      <c r="M65" s="185">
        <v>1293269.3345999999</v>
      </c>
    </row>
    <row r="66" spans="1:14" x14ac:dyDescent="0.2">
      <c r="A66" s="146" t="s">
        <v>123</v>
      </c>
      <c r="B66" s="183">
        <v>257740.14670000001</v>
      </c>
      <c r="C66" s="183">
        <v>95880.135970000003</v>
      </c>
      <c r="D66" s="183">
        <v>28672.086500000001</v>
      </c>
      <c r="E66" s="183">
        <v>10123.340689999999</v>
      </c>
      <c r="F66" s="183">
        <v>31167.926420000003</v>
      </c>
      <c r="G66" s="183">
        <v>724575.29519000009</v>
      </c>
      <c r="H66" s="183">
        <v>177267.13869000002</v>
      </c>
      <c r="I66" s="185">
        <v>180.13470999999998</v>
      </c>
      <c r="J66" s="186">
        <v>29216.42412</v>
      </c>
      <c r="K66" s="186">
        <v>16923.400690000002</v>
      </c>
      <c r="L66" s="185">
        <v>12293.023429999997</v>
      </c>
      <c r="M66" s="185">
        <v>1354822.6289900001</v>
      </c>
    </row>
    <row r="67" spans="1:14" x14ac:dyDescent="0.2">
      <c r="A67" s="146" t="s">
        <v>124</v>
      </c>
      <c r="B67" s="183">
        <v>396643.50764999999</v>
      </c>
      <c r="C67" s="183">
        <v>33762.603159999999</v>
      </c>
      <c r="D67" s="183">
        <v>34944.140479999995</v>
      </c>
      <c r="E67" s="183">
        <v>11673.582920000001</v>
      </c>
      <c r="F67" s="183">
        <v>40686.586900000002</v>
      </c>
      <c r="G67" s="183">
        <v>740572.34762999986</v>
      </c>
      <c r="H67" s="183">
        <v>219600.06247</v>
      </c>
      <c r="I67" s="185">
        <v>205.32925</v>
      </c>
      <c r="J67" s="186">
        <v>17422.252540000001</v>
      </c>
      <c r="K67" s="186">
        <v>6404.4880600000006</v>
      </c>
      <c r="L67" s="185">
        <v>11017.764480000002</v>
      </c>
      <c r="M67" s="185">
        <v>1495510.4129999997</v>
      </c>
    </row>
    <row r="68" spans="1:14" x14ac:dyDescent="0.2">
      <c r="A68" s="143">
        <v>2020</v>
      </c>
      <c r="B68" s="182">
        <v>3290952.04947</v>
      </c>
      <c r="C68" s="182">
        <v>1104688.06831</v>
      </c>
      <c r="D68" s="182">
        <v>1181891.7291999999</v>
      </c>
      <c r="E68" s="182">
        <v>150285.29715999999</v>
      </c>
      <c r="F68" s="182">
        <v>527802.07386</v>
      </c>
      <c r="G68" s="182">
        <v>8651619.3880800009</v>
      </c>
      <c r="H68" s="182">
        <v>1887512.4633999998</v>
      </c>
      <c r="I68" s="182">
        <v>2061.9254799999999</v>
      </c>
      <c r="J68" s="182">
        <v>390748.92606999993</v>
      </c>
      <c r="K68" s="182">
        <v>193917.05806000001</v>
      </c>
      <c r="L68" s="182">
        <v>196831.86801000001</v>
      </c>
      <c r="M68" s="182">
        <v>17187561.921029996</v>
      </c>
      <c r="N68" s="138"/>
    </row>
    <row r="69" spans="1:14" x14ac:dyDescent="0.2">
      <c r="A69" s="146" t="s">
        <v>114</v>
      </c>
      <c r="B69" s="183">
        <v>185884.46638000003</v>
      </c>
      <c r="C69" s="183">
        <v>27610.368870000002</v>
      </c>
      <c r="D69" s="183">
        <v>101128.53484000001</v>
      </c>
      <c r="E69" s="183">
        <v>12023.646570000001</v>
      </c>
      <c r="F69" s="183">
        <v>32534.318620000002</v>
      </c>
      <c r="G69" s="183">
        <v>803964.5191899999</v>
      </c>
      <c r="H69" s="183">
        <v>169772.44759</v>
      </c>
      <c r="I69" s="185">
        <v>165.14699999999999</v>
      </c>
      <c r="J69" s="186">
        <v>24569.091349999999</v>
      </c>
      <c r="K69" s="186">
        <v>6536.22991</v>
      </c>
      <c r="L69" s="185">
        <v>18032.861440000001</v>
      </c>
      <c r="M69" s="185">
        <v>1357652.5404099999</v>
      </c>
    </row>
    <row r="70" spans="1:14" x14ac:dyDescent="0.2">
      <c r="A70" s="146" t="s">
        <v>77</v>
      </c>
      <c r="B70" s="183">
        <v>310820.13089999999</v>
      </c>
      <c r="C70" s="183">
        <v>29260.468969999998</v>
      </c>
      <c r="D70" s="183">
        <v>424138.33038</v>
      </c>
      <c r="E70" s="183">
        <v>8778.4004499999992</v>
      </c>
      <c r="F70" s="183">
        <v>38499.675969999997</v>
      </c>
      <c r="G70" s="183">
        <v>729790.60244999989</v>
      </c>
      <c r="H70" s="183">
        <v>141032.72494999997</v>
      </c>
      <c r="I70" s="185">
        <v>325.97953999999999</v>
      </c>
      <c r="J70" s="186">
        <v>45416.036680000005</v>
      </c>
      <c r="K70" s="186">
        <v>4770.9031699999996</v>
      </c>
      <c r="L70" s="185">
        <v>40645.133510000007</v>
      </c>
      <c r="M70" s="185">
        <v>1728062.3502899995</v>
      </c>
    </row>
    <row r="71" spans="1:14" x14ac:dyDescent="0.2">
      <c r="A71" s="146" t="s">
        <v>115</v>
      </c>
      <c r="B71" s="183">
        <v>251312.86546999999</v>
      </c>
      <c r="C71" s="183">
        <v>26559.499219999998</v>
      </c>
      <c r="D71" s="183">
        <v>168479.84896</v>
      </c>
      <c r="E71" s="183">
        <v>7696.5934000000007</v>
      </c>
      <c r="F71" s="183">
        <v>30061.773000000001</v>
      </c>
      <c r="G71" s="183">
        <v>717143.45103999996</v>
      </c>
      <c r="H71" s="183">
        <v>160871.07461999997</v>
      </c>
      <c r="I71" s="185">
        <v>221.64289000000002</v>
      </c>
      <c r="J71" s="186">
        <v>23378.633800000003</v>
      </c>
      <c r="K71" s="186">
        <v>3944.32843</v>
      </c>
      <c r="L71" s="185">
        <v>19434.305370000002</v>
      </c>
      <c r="M71" s="185">
        <v>1385725.3823999998</v>
      </c>
    </row>
    <row r="72" spans="1:14" x14ac:dyDescent="0.2">
      <c r="A72" s="146" t="s">
        <v>116</v>
      </c>
      <c r="B72" s="183">
        <v>235650.00131999998</v>
      </c>
      <c r="C72" s="183">
        <v>54686.792400000006</v>
      </c>
      <c r="D72" s="183">
        <v>165479.50150000001</v>
      </c>
      <c r="E72" s="183">
        <v>6253.9852599999995</v>
      </c>
      <c r="F72" s="183">
        <v>24164.004149999997</v>
      </c>
      <c r="G72" s="183">
        <v>555825.04447000008</v>
      </c>
      <c r="H72" s="183">
        <v>144966.72208000001</v>
      </c>
      <c r="I72" s="183">
        <v>443.09777000000003</v>
      </c>
      <c r="J72" s="183">
        <v>20755.263170000002</v>
      </c>
      <c r="K72" s="183">
        <v>9971.1977199999983</v>
      </c>
      <c r="L72" s="183">
        <v>10784.065450000004</v>
      </c>
      <c r="M72" s="185">
        <v>1208224.41212</v>
      </c>
    </row>
    <row r="73" spans="1:14" x14ac:dyDescent="0.2">
      <c r="A73" s="146" t="s">
        <v>117</v>
      </c>
      <c r="B73" s="183">
        <v>259086.35788</v>
      </c>
      <c r="C73" s="183">
        <v>401677.77711000002</v>
      </c>
      <c r="D73" s="183">
        <v>41978.268710000004</v>
      </c>
      <c r="E73" s="183">
        <v>9375.2704300000005</v>
      </c>
      <c r="F73" s="183">
        <v>29045.04738</v>
      </c>
      <c r="G73" s="183">
        <v>545432.78449999983</v>
      </c>
      <c r="H73" s="183">
        <v>129613.22331</v>
      </c>
      <c r="I73" s="183">
        <v>142.37663000000001</v>
      </c>
      <c r="J73" s="183">
        <v>78153.937570000009</v>
      </c>
      <c r="K73" s="183">
        <v>64387.69788</v>
      </c>
      <c r="L73" s="183">
        <v>13766.239690000009</v>
      </c>
      <c r="M73" s="185">
        <v>1494505.0435200001</v>
      </c>
    </row>
    <row r="74" spans="1:14" x14ac:dyDescent="0.2">
      <c r="A74" s="146" t="s">
        <v>118</v>
      </c>
      <c r="B74" s="183">
        <v>311434.88162</v>
      </c>
      <c r="C74" s="183">
        <v>146068.78015999999</v>
      </c>
      <c r="D74" s="183">
        <v>47646.644209999999</v>
      </c>
      <c r="E74" s="183">
        <v>11967.980939999999</v>
      </c>
      <c r="F74" s="183">
        <v>44253.955020000001</v>
      </c>
      <c r="G74" s="183">
        <v>625573.87512999994</v>
      </c>
      <c r="H74" s="183">
        <v>131108.97219999999</v>
      </c>
      <c r="I74" s="183">
        <v>-251.1054</v>
      </c>
      <c r="J74" s="183">
        <v>41529.186549999999</v>
      </c>
      <c r="K74" s="183">
        <v>29061.924030000002</v>
      </c>
      <c r="L74" s="183">
        <v>12467.262519999997</v>
      </c>
      <c r="M74" s="185">
        <v>1359333.1704299997</v>
      </c>
    </row>
    <row r="75" spans="1:14" x14ac:dyDescent="0.2">
      <c r="A75" s="146" t="s">
        <v>119</v>
      </c>
      <c r="B75" s="183">
        <v>331924.48875000002</v>
      </c>
      <c r="C75" s="183">
        <v>138523.81063999998</v>
      </c>
      <c r="D75" s="183">
        <v>45130.032780000001</v>
      </c>
      <c r="E75" s="183">
        <v>16882.33598</v>
      </c>
      <c r="F75" s="183">
        <v>46927.182390000002</v>
      </c>
      <c r="G75" s="183">
        <v>689810.22626999998</v>
      </c>
      <c r="H75" s="183">
        <v>164308.08645</v>
      </c>
      <c r="I75" s="183">
        <v>100.85459</v>
      </c>
      <c r="J75" s="183">
        <v>45024.885019999994</v>
      </c>
      <c r="K75" s="183">
        <v>26968.406910000002</v>
      </c>
      <c r="L75" s="183">
        <v>18056.478109999993</v>
      </c>
      <c r="M75" s="185">
        <v>1478631.9028699999</v>
      </c>
    </row>
    <row r="76" spans="1:14" x14ac:dyDescent="0.2">
      <c r="A76" s="146" t="s">
        <v>120</v>
      </c>
      <c r="B76" s="183">
        <v>261315.34148</v>
      </c>
      <c r="C76" s="183">
        <v>132392.45762</v>
      </c>
      <c r="D76" s="183">
        <v>40089.848250000003</v>
      </c>
      <c r="E76" s="183">
        <v>12240.77354</v>
      </c>
      <c r="F76" s="183">
        <v>48510.791490000003</v>
      </c>
      <c r="G76" s="183">
        <v>718330.37711999996</v>
      </c>
      <c r="H76" s="183">
        <v>150692.26915000001</v>
      </c>
      <c r="I76" s="183">
        <v>112.82397</v>
      </c>
      <c r="J76" s="183">
        <v>38487.537859999997</v>
      </c>
      <c r="K76" s="183">
        <v>23898.729620000002</v>
      </c>
      <c r="L76" s="183">
        <v>14588.808239999995</v>
      </c>
      <c r="M76" s="185">
        <v>1402172.2204800001</v>
      </c>
    </row>
    <row r="77" spans="1:14" x14ac:dyDescent="0.2">
      <c r="A77" s="146" t="s">
        <v>121</v>
      </c>
      <c r="B77" s="183">
        <v>268765.25117</v>
      </c>
      <c r="C77" s="183">
        <v>33355.581840000006</v>
      </c>
      <c r="D77" s="183">
        <v>39914.161630000002</v>
      </c>
      <c r="E77" s="183">
        <v>13388.217379999998</v>
      </c>
      <c r="F77" s="183">
        <v>53077.792430000009</v>
      </c>
      <c r="G77" s="183">
        <v>720119.53915000008</v>
      </c>
      <c r="H77" s="183">
        <v>162629.23681</v>
      </c>
      <c r="I77" s="183">
        <v>436.10395</v>
      </c>
      <c r="J77" s="183">
        <v>20676.184860000005</v>
      </c>
      <c r="K77" s="183">
        <v>6720.5679199999995</v>
      </c>
      <c r="L77" s="183">
        <v>13955.616940000005</v>
      </c>
      <c r="M77" s="185">
        <v>1312362.0692199997</v>
      </c>
    </row>
    <row r="78" spans="1:14" x14ac:dyDescent="0.2">
      <c r="A78" s="146" t="s">
        <v>122</v>
      </c>
      <c r="B78" s="183">
        <v>279193.20746000001</v>
      </c>
      <c r="C78" s="183">
        <v>27356.695110000001</v>
      </c>
      <c r="D78" s="183">
        <v>40141.939079999996</v>
      </c>
      <c r="E78" s="183">
        <v>15689.662010000002</v>
      </c>
      <c r="F78" s="183">
        <v>67489.116469999994</v>
      </c>
      <c r="G78" s="183">
        <v>882560.35744000005</v>
      </c>
      <c r="H78" s="183">
        <v>149624.36084000001</v>
      </c>
      <c r="I78" s="183">
        <v>75.487580000000008</v>
      </c>
      <c r="J78" s="183">
        <v>19914.933949999999</v>
      </c>
      <c r="K78" s="183">
        <v>4912.13969</v>
      </c>
      <c r="L78" s="183">
        <v>15002.794259999999</v>
      </c>
      <c r="M78" s="185">
        <v>1482045.75994</v>
      </c>
    </row>
    <row r="79" spans="1:14" x14ac:dyDescent="0.2">
      <c r="A79" s="146" t="s">
        <v>123</v>
      </c>
      <c r="B79" s="183">
        <v>264388.32705999998</v>
      </c>
      <c r="C79" s="183">
        <v>38182.900010000005</v>
      </c>
      <c r="D79" s="183">
        <v>28953.61318</v>
      </c>
      <c r="E79" s="183">
        <v>20314.439380000003</v>
      </c>
      <c r="F79" s="183">
        <v>56557.225589999995</v>
      </c>
      <c r="G79" s="183">
        <v>883803.16084999999</v>
      </c>
      <c r="H79" s="183">
        <v>146997.34933</v>
      </c>
      <c r="I79" s="183">
        <v>204.66929999999999</v>
      </c>
      <c r="J79" s="183">
        <v>17911.118290000002</v>
      </c>
      <c r="K79" s="183">
        <v>4881.8224</v>
      </c>
      <c r="L79" s="183">
        <v>13029.295890000001</v>
      </c>
      <c r="M79" s="185">
        <v>1457312.8029899998</v>
      </c>
    </row>
    <row r="80" spans="1:14" x14ac:dyDescent="0.2">
      <c r="A80" s="146" t="s">
        <v>124</v>
      </c>
      <c r="B80" s="183">
        <v>331176.72997999995</v>
      </c>
      <c r="C80" s="183">
        <v>49012.93636</v>
      </c>
      <c r="D80" s="183">
        <v>38811.005680000002</v>
      </c>
      <c r="E80" s="183">
        <v>15673.991820000001</v>
      </c>
      <c r="F80" s="183">
        <v>56681.191350000001</v>
      </c>
      <c r="G80" s="183">
        <v>779265.45047000004</v>
      </c>
      <c r="H80" s="183">
        <v>235895.99606999999</v>
      </c>
      <c r="I80" s="183">
        <v>84.847660000000005</v>
      </c>
      <c r="J80" s="183">
        <v>14932.116969999999</v>
      </c>
      <c r="K80" s="183">
        <v>7863.1103800000001</v>
      </c>
      <c r="L80" s="183">
        <v>7069.0065899999991</v>
      </c>
      <c r="M80" s="185">
        <v>1521534.26636</v>
      </c>
    </row>
    <row r="81" spans="1:13" x14ac:dyDescent="0.2">
      <c r="A81" s="143">
        <v>2021</v>
      </c>
      <c r="B81" s="182">
        <v>3410857.0894199996</v>
      </c>
      <c r="C81" s="182">
        <v>1266385.9253600002</v>
      </c>
      <c r="D81" s="182">
        <v>1285119.54128</v>
      </c>
      <c r="E81" s="182">
        <v>246124.08566999997</v>
      </c>
      <c r="F81" s="182">
        <v>649026.27943999984</v>
      </c>
      <c r="G81" s="182">
        <v>9893448.9111599997</v>
      </c>
      <c r="H81" s="182">
        <v>2220492.7328599999</v>
      </c>
      <c r="I81" s="182">
        <v>12917.2346</v>
      </c>
      <c r="J81" s="182">
        <v>442644.10133999999</v>
      </c>
      <c r="K81" s="182">
        <v>206883.79252999998</v>
      </c>
      <c r="L81" s="182">
        <v>235760.30880999999</v>
      </c>
      <c r="M81" s="182">
        <v>19427015.901129998</v>
      </c>
    </row>
    <row r="82" spans="1:13" x14ac:dyDescent="0.2">
      <c r="A82" s="146" t="s">
        <v>114</v>
      </c>
      <c r="B82" s="183">
        <v>288660.52307999996</v>
      </c>
      <c r="C82" s="183">
        <v>31014.691680000004</v>
      </c>
      <c r="D82" s="183">
        <v>100554.18124999998</v>
      </c>
      <c r="E82" s="183">
        <v>15357.3766</v>
      </c>
      <c r="F82" s="183">
        <v>47877.197369999987</v>
      </c>
      <c r="G82" s="183">
        <v>876690.55045999994</v>
      </c>
      <c r="H82" s="183">
        <v>177276.45523999998</v>
      </c>
      <c r="I82" s="183">
        <v>579.39370000000008</v>
      </c>
      <c r="J82" s="183">
        <v>20562.630370000003</v>
      </c>
      <c r="K82" s="183">
        <v>5780.1146799999997</v>
      </c>
      <c r="L82" s="183">
        <v>14782.515690000004</v>
      </c>
      <c r="M82" s="183">
        <v>1558572.9997499997</v>
      </c>
    </row>
    <row r="83" spans="1:13" x14ac:dyDescent="0.2">
      <c r="A83" s="146" t="s">
        <v>77</v>
      </c>
      <c r="B83" s="183">
        <v>268288.13523000001</v>
      </c>
      <c r="C83" s="183">
        <v>55398.453200000004</v>
      </c>
      <c r="D83" s="183">
        <v>462874.57169000001</v>
      </c>
      <c r="E83" s="183">
        <v>12298.393610000001</v>
      </c>
      <c r="F83" s="183">
        <v>48021.518299999996</v>
      </c>
      <c r="G83" s="183">
        <v>762337.27256000007</v>
      </c>
      <c r="H83" s="183">
        <v>161801.01225</v>
      </c>
      <c r="I83" s="183">
        <v>380.56810999999999</v>
      </c>
      <c r="J83" s="183">
        <v>41440.898000000016</v>
      </c>
      <c r="K83" s="183">
        <v>6046.6392400000004</v>
      </c>
      <c r="L83" s="183">
        <v>35394.258760000012</v>
      </c>
      <c r="M83" s="183">
        <v>1812840.8229500002</v>
      </c>
    </row>
    <row r="84" spans="1:13" x14ac:dyDescent="0.2">
      <c r="A84" s="146" t="s">
        <v>115</v>
      </c>
      <c r="B84" s="183">
        <v>279231.83856</v>
      </c>
      <c r="C84" s="183">
        <v>52768.816409999992</v>
      </c>
      <c r="D84" s="183">
        <v>189821.64014</v>
      </c>
      <c r="E84" s="183">
        <v>23809.850930000001</v>
      </c>
      <c r="F84" s="183">
        <v>64156.272339999996</v>
      </c>
      <c r="G84" s="183">
        <v>717055.54032999987</v>
      </c>
      <c r="H84" s="183">
        <v>191048.29425000001</v>
      </c>
      <c r="I84" s="183">
        <v>244.38632999999999</v>
      </c>
      <c r="J84" s="183">
        <v>35508.33685</v>
      </c>
      <c r="K84" s="183">
        <v>6711.02592</v>
      </c>
      <c r="L84" s="183">
        <v>28797.31093</v>
      </c>
      <c r="M84" s="183">
        <v>1553644.9761399999</v>
      </c>
    </row>
    <row r="85" spans="1:13" x14ac:dyDescent="0.2">
      <c r="A85" s="146" t="s">
        <v>116</v>
      </c>
      <c r="B85" s="183">
        <v>251671.62616000001</v>
      </c>
      <c r="C85" s="183">
        <v>52281.169350000011</v>
      </c>
      <c r="D85" s="183">
        <v>163216.06966000001</v>
      </c>
      <c r="E85" s="183">
        <v>15597.22064</v>
      </c>
      <c r="F85" s="183">
        <v>58717.840290000007</v>
      </c>
      <c r="G85" s="183">
        <v>730514.0955099999</v>
      </c>
      <c r="H85" s="183">
        <v>166700.76368999999</v>
      </c>
      <c r="I85" s="183">
        <v>1274.5898399999999</v>
      </c>
      <c r="J85" s="183">
        <v>21038.779390000003</v>
      </c>
      <c r="K85" s="183">
        <v>8371.7216100000005</v>
      </c>
      <c r="L85" s="183">
        <v>12667.057780000003</v>
      </c>
      <c r="M85" s="183">
        <v>1461012.1545299999</v>
      </c>
    </row>
    <row r="86" spans="1:13" x14ac:dyDescent="0.2">
      <c r="A86" s="146" t="s">
        <v>117</v>
      </c>
      <c r="B86" s="183">
        <v>268183.05426</v>
      </c>
      <c r="C86" s="183">
        <v>483068.93142000004</v>
      </c>
      <c r="D86" s="183">
        <v>66579.026240000007</v>
      </c>
      <c r="E86" s="183">
        <v>16999.022940000003</v>
      </c>
      <c r="F86" s="183">
        <v>61027.834179999998</v>
      </c>
      <c r="G86" s="183">
        <v>763122.09380999999</v>
      </c>
      <c r="H86" s="183">
        <v>173680.71892000001</v>
      </c>
      <c r="I86" s="183">
        <v>936.34316999999987</v>
      </c>
      <c r="J86" s="183">
        <v>89462.074500000002</v>
      </c>
      <c r="K86" s="183">
        <v>75838.816829999996</v>
      </c>
      <c r="L86" s="183">
        <v>13623.257670000006</v>
      </c>
      <c r="M86" s="183">
        <v>1923059.0994400003</v>
      </c>
    </row>
    <row r="87" spans="1:13" x14ac:dyDescent="0.2">
      <c r="A87" s="146" t="s">
        <v>118</v>
      </c>
      <c r="B87" s="183">
        <v>268158.45324999996</v>
      </c>
      <c r="C87" s="183">
        <v>136641.00253999996</v>
      </c>
      <c r="D87" s="183">
        <v>54228.735519999995</v>
      </c>
      <c r="E87" s="183">
        <v>21173.425219999997</v>
      </c>
      <c r="F87" s="183">
        <v>60491.02</v>
      </c>
      <c r="G87" s="183">
        <v>759369.35589000012</v>
      </c>
      <c r="H87" s="183">
        <v>173448.96698</v>
      </c>
      <c r="I87" s="183">
        <v>1285.82512</v>
      </c>
      <c r="J87" s="183">
        <v>38950.844710000005</v>
      </c>
      <c r="K87" s="183">
        <v>28435.662760000003</v>
      </c>
      <c r="L87" s="183">
        <v>10515.181950000002</v>
      </c>
      <c r="M87" s="183">
        <v>1513747.6292300001</v>
      </c>
    </row>
    <row r="88" spans="1:13" x14ac:dyDescent="0.2">
      <c r="A88" s="146" t="s">
        <v>119</v>
      </c>
      <c r="B88" s="183">
        <v>284760.36495000008</v>
      </c>
      <c r="C88" s="183">
        <v>131283.72035000002</v>
      </c>
      <c r="D88" s="183">
        <v>50275.017540000001</v>
      </c>
      <c r="E88" s="183">
        <v>19127.552849999996</v>
      </c>
      <c r="F88" s="183">
        <v>55804.177949999998</v>
      </c>
      <c r="G88" s="183">
        <v>869728.61333000008</v>
      </c>
      <c r="H88" s="183">
        <v>187065.82857999997</v>
      </c>
      <c r="I88" s="183">
        <v>1049.06008</v>
      </c>
      <c r="J88" s="183">
        <v>37624.732580000004</v>
      </c>
      <c r="K88" s="183">
        <v>27412.171440000002</v>
      </c>
      <c r="L88" s="183">
        <v>10212.561140000002</v>
      </c>
      <c r="M88" s="183">
        <v>1636719.0682100002</v>
      </c>
    </row>
    <row r="89" spans="1:13" x14ac:dyDescent="0.2">
      <c r="A89" s="146" t="s">
        <v>120</v>
      </c>
      <c r="B89" s="183">
        <v>291688.81603000005</v>
      </c>
      <c r="C89" s="183">
        <v>120917.23518</v>
      </c>
      <c r="D89" s="183">
        <v>44732.23042</v>
      </c>
      <c r="E89" s="183">
        <v>20388.602219999997</v>
      </c>
      <c r="F89" s="183">
        <v>57419.022889999993</v>
      </c>
      <c r="G89" s="183">
        <v>845979.61750000005</v>
      </c>
      <c r="H89" s="183">
        <v>188817.91288000005</v>
      </c>
      <c r="I89" s="183">
        <v>182.17611000000002</v>
      </c>
      <c r="J89" s="183">
        <v>37150.537469999996</v>
      </c>
      <c r="K89" s="183">
        <v>23472.34231</v>
      </c>
      <c r="L89" s="183">
        <v>13678.195159999996</v>
      </c>
      <c r="M89" s="183">
        <v>1607276.1507000001</v>
      </c>
    </row>
    <row r="90" spans="1:13" x14ac:dyDescent="0.2">
      <c r="A90" s="146" t="s">
        <v>121</v>
      </c>
      <c r="B90" s="183">
        <v>273698.64308000007</v>
      </c>
      <c r="C90" s="183">
        <v>51066.210720000003</v>
      </c>
      <c r="D90" s="183">
        <v>39527.051100000004</v>
      </c>
      <c r="E90" s="183">
        <v>44207.069280000003</v>
      </c>
      <c r="F90" s="183">
        <v>57449.197539999994</v>
      </c>
      <c r="G90" s="183">
        <v>851507.54802999995</v>
      </c>
      <c r="H90" s="183">
        <v>194202.61655999999</v>
      </c>
      <c r="I90" s="183">
        <v>539.08744000000002</v>
      </c>
      <c r="J90" s="183">
        <v>17065.974600000001</v>
      </c>
      <c r="K90" s="183">
        <v>6965.9105899999986</v>
      </c>
      <c r="L90" s="183">
        <v>10100.064010000002</v>
      </c>
      <c r="M90" s="183">
        <v>1529263.3983499999</v>
      </c>
    </row>
    <row r="91" spans="1:13" x14ac:dyDescent="0.2">
      <c r="A91" s="146" t="s">
        <v>122</v>
      </c>
      <c r="B91" s="183">
        <v>296140.03943000006</v>
      </c>
      <c r="C91" s="183">
        <v>61475.244330000001</v>
      </c>
      <c r="D91" s="183">
        <v>41490.781450000002</v>
      </c>
      <c r="E91" s="183">
        <v>17391.114089999999</v>
      </c>
      <c r="F91" s="183">
        <v>60885.391029999999</v>
      </c>
      <c r="G91" s="183">
        <v>886709.73282000003</v>
      </c>
      <c r="H91" s="183">
        <v>183917.98443000001</v>
      </c>
      <c r="I91" s="183">
        <v>395.78561999999999</v>
      </c>
      <c r="J91" s="183">
        <v>64449.47683</v>
      </c>
      <c r="K91" s="183">
        <v>6197.2688799999996</v>
      </c>
      <c r="L91" s="183">
        <v>58252.207949999996</v>
      </c>
      <c r="M91" s="183">
        <v>1612855.55003</v>
      </c>
    </row>
    <row r="92" spans="1:13" x14ac:dyDescent="0.2">
      <c r="A92" s="146" t="s">
        <v>123</v>
      </c>
      <c r="B92" s="183">
        <v>280852.41548000003</v>
      </c>
      <c r="C92" s="183">
        <v>45212.497080000001</v>
      </c>
      <c r="D92" s="183">
        <v>32441.246950000004</v>
      </c>
      <c r="E92" s="183">
        <v>16864.666109999998</v>
      </c>
      <c r="F92" s="183">
        <v>45841.095579999994</v>
      </c>
      <c r="G92" s="183">
        <v>898080.39142999996</v>
      </c>
      <c r="H92" s="183">
        <v>205031.19615999999</v>
      </c>
      <c r="I92" s="183">
        <v>315.56928999999997</v>
      </c>
      <c r="J92" s="183">
        <v>19472.532400000007</v>
      </c>
      <c r="K92" s="183">
        <v>5387.3415599999998</v>
      </c>
      <c r="L92" s="183">
        <v>14085.190840000007</v>
      </c>
      <c r="M92" s="183">
        <v>1544111.61048</v>
      </c>
    </row>
    <row r="93" spans="1:13" x14ac:dyDescent="0.2">
      <c r="A93" s="146" t="s">
        <v>124</v>
      </c>
      <c r="B93" s="183">
        <v>359523.17990999995</v>
      </c>
      <c r="C93" s="183">
        <v>45257.953099999992</v>
      </c>
      <c r="D93" s="183">
        <v>39378.989320000008</v>
      </c>
      <c r="E93" s="183">
        <v>22909.791180000004</v>
      </c>
      <c r="F93" s="183">
        <v>31335.71197</v>
      </c>
      <c r="G93" s="183">
        <v>932354.09948999994</v>
      </c>
      <c r="H93" s="183">
        <v>217500.98291999998</v>
      </c>
      <c r="I93" s="183">
        <v>5734.4497899999997</v>
      </c>
      <c r="J93" s="183">
        <v>19917.283639999998</v>
      </c>
      <c r="K93" s="183">
        <v>6264.7767100000001</v>
      </c>
      <c r="L93" s="183">
        <v>13652.506929999998</v>
      </c>
      <c r="M93" s="183">
        <v>1673912.4413199998</v>
      </c>
    </row>
    <row r="94" spans="1:13" x14ac:dyDescent="0.2">
      <c r="A94" s="143">
        <v>2022</v>
      </c>
      <c r="B94" s="182">
        <v>3791054.4540300006</v>
      </c>
      <c r="C94" s="182">
        <v>1259591.3942599997</v>
      </c>
      <c r="D94" s="182">
        <v>1445468.8086900003</v>
      </c>
      <c r="E94" s="182">
        <v>270675.13246000005</v>
      </c>
      <c r="F94" s="182">
        <v>517785.92732000002</v>
      </c>
      <c r="G94" s="182">
        <v>10107743.641309999</v>
      </c>
      <c r="H94" s="182">
        <v>2649356.7264899998</v>
      </c>
      <c r="I94" s="182">
        <v>30309.15655</v>
      </c>
      <c r="J94" s="182">
        <v>484522.00086000003</v>
      </c>
      <c r="K94" s="182">
        <v>228051.42750999998</v>
      </c>
      <c r="L94" s="182">
        <v>256470.57334999999</v>
      </c>
      <c r="M94" s="182">
        <v>20556507.241969999</v>
      </c>
    </row>
    <row r="95" spans="1:13" x14ac:dyDescent="0.2">
      <c r="A95" s="146" t="s">
        <v>114</v>
      </c>
      <c r="B95" s="183">
        <v>270513.70325000002</v>
      </c>
      <c r="C95" s="183">
        <v>65033.920570000002</v>
      </c>
      <c r="D95" s="183">
        <v>105340.97302</v>
      </c>
      <c r="E95" s="183">
        <v>20537.613790000003</v>
      </c>
      <c r="F95" s="183">
        <v>31684.441190000001</v>
      </c>
      <c r="G95" s="183">
        <v>950318.87707000016</v>
      </c>
      <c r="H95" s="183">
        <v>207567.69747000004</v>
      </c>
      <c r="I95" s="183">
        <v>171.43543000000003</v>
      </c>
      <c r="J95" s="183">
        <v>27122.45967</v>
      </c>
      <c r="K95" s="183">
        <v>6580.11096</v>
      </c>
      <c r="L95" s="183">
        <v>20542.348709999998</v>
      </c>
      <c r="M95" s="183">
        <v>1678291.1214600003</v>
      </c>
    </row>
    <row r="96" spans="1:13" x14ac:dyDescent="0.2">
      <c r="A96" s="150" t="s">
        <v>77</v>
      </c>
      <c r="B96" s="183">
        <v>273272.26308</v>
      </c>
      <c r="C96" s="183">
        <v>28382.011320000001</v>
      </c>
      <c r="D96" s="183">
        <v>468074.42035000003</v>
      </c>
      <c r="E96" s="183">
        <v>19305.370740000002</v>
      </c>
      <c r="F96" s="183">
        <v>38620.251410000012</v>
      </c>
      <c r="G96" s="183">
        <v>810517.02486</v>
      </c>
      <c r="H96" s="183">
        <v>205730.64502999996</v>
      </c>
      <c r="I96" s="183">
        <v>360.10380000000004</v>
      </c>
      <c r="J96" s="183">
        <v>53723.559180000004</v>
      </c>
      <c r="K96" s="183">
        <v>5567.70633</v>
      </c>
      <c r="L96" s="183">
        <v>48155.852850000003</v>
      </c>
      <c r="M96" s="183">
        <v>1897985.6497700003</v>
      </c>
    </row>
    <row r="97" spans="1:13" x14ac:dyDescent="0.2">
      <c r="A97" s="150" t="s">
        <v>115</v>
      </c>
      <c r="B97" s="183">
        <v>276761.38974000001</v>
      </c>
      <c r="C97" s="183">
        <v>44320.612529999999</v>
      </c>
      <c r="D97" s="183">
        <v>181896.65998</v>
      </c>
      <c r="E97" s="183">
        <v>33825.070509999998</v>
      </c>
      <c r="F97" s="183">
        <v>88492.718670000017</v>
      </c>
      <c r="G97" s="183">
        <v>804520.66826000006</v>
      </c>
      <c r="H97" s="183">
        <v>195655.51157999999</v>
      </c>
      <c r="I97" s="183">
        <v>572.68020999999999</v>
      </c>
      <c r="J97" s="183">
        <v>39371.354100000011</v>
      </c>
      <c r="K97" s="183">
        <v>6506.3177100000003</v>
      </c>
      <c r="L97" s="183">
        <v>32865.036390000008</v>
      </c>
      <c r="M97" s="183">
        <v>1665416.66558</v>
      </c>
    </row>
    <row r="98" spans="1:13" x14ac:dyDescent="0.2">
      <c r="A98" s="150" t="s">
        <v>116</v>
      </c>
      <c r="B98" s="183">
        <v>284248.19806000008</v>
      </c>
      <c r="C98" s="183">
        <v>45883.765439999996</v>
      </c>
      <c r="D98" s="183">
        <v>113550.44645</v>
      </c>
      <c r="E98" s="183">
        <v>20499.311619999997</v>
      </c>
      <c r="F98" s="183">
        <v>28066.656930000005</v>
      </c>
      <c r="G98" s="183">
        <v>892547.13565000007</v>
      </c>
      <c r="H98" s="183">
        <v>209814.35069000002</v>
      </c>
      <c r="I98" s="183">
        <v>897.81124</v>
      </c>
      <c r="J98" s="183">
        <v>25794.451940000003</v>
      </c>
      <c r="K98" s="183">
        <v>8223.9346500000011</v>
      </c>
      <c r="L98" s="183">
        <v>17570.517290000003</v>
      </c>
      <c r="M98" s="183">
        <v>1621302.1280200002</v>
      </c>
    </row>
    <row r="99" spans="1:13" x14ac:dyDescent="0.2">
      <c r="A99" s="150" t="s">
        <v>117</v>
      </c>
      <c r="B99" s="183">
        <v>311360.73368999996</v>
      </c>
      <c r="C99" s="183">
        <v>526002.30596000003</v>
      </c>
      <c r="D99" s="183">
        <v>120173.11749999999</v>
      </c>
      <c r="E99" s="183">
        <v>26486.696170000003</v>
      </c>
      <c r="F99" s="183">
        <v>40686.213280000011</v>
      </c>
      <c r="G99" s="183">
        <v>872271.61830999982</v>
      </c>
      <c r="H99" s="183">
        <v>206533.83820999999</v>
      </c>
      <c r="I99" s="183">
        <v>4862.0346399999999</v>
      </c>
      <c r="J99" s="183">
        <v>110211.00378</v>
      </c>
      <c r="K99" s="183">
        <v>87299.191250000003</v>
      </c>
      <c r="L99" s="183">
        <v>22911.812529999996</v>
      </c>
      <c r="M99" s="183">
        <v>2218587.5615400001</v>
      </c>
    </row>
    <row r="100" spans="1:13" x14ac:dyDescent="0.2">
      <c r="A100" s="150" t="s">
        <v>118</v>
      </c>
      <c r="B100" s="183">
        <v>348531.95660999999</v>
      </c>
      <c r="C100" s="183">
        <v>102811.58809000002</v>
      </c>
      <c r="D100" s="183">
        <v>108461.62675</v>
      </c>
      <c r="E100" s="183">
        <v>32183.764190000002</v>
      </c>
      <c r="F100" s="183">
        <v>43225.561079999999</v>
      </c>
      <c r="G100" s="183">
        <v>916129.54374999995</v>
      </c>
      <c r="H100" s="183">
        <v>199875.73793</v>
      </c>
      <c r="I100" s="183">
        <v>6836.2900499999996</v>
      </c>
      <c r="J100" s="183">
        <v>38996.537729999996</v>
      </c>
      <c r="K100" s="183">
        <v>22179.185420000002</v>
      </c>
      <c r="L100" s="183">
        <v>16817.352309999995</v>
      </c>
      <c r="M100" s="183">
        <v>1797052.6061799999</v>
      </c>
    </row>
    <row r="101" spans="1:13" x14ac:dyDescent="0.2">
      <c r="A101" s="150" t="s">
        <v>119</v>
      </c>
      <c r="B101" s="183">
        <v>315925.75932999997</v>
      </c>
      <c r="C101" s="183">
        <v>101900.43536</v>
      </c>
      <c r="D101" s="183">
        <v>99476.240649999992</v>
      </c>
      <c r="E101" s="183">
        <v>19062.873999999996</v>
      </c>
      <c r="F101" s="183">
        <v>44248.749609999992</v>
      </c>
      <c r="G101" s="183">
        <v>934245.67046000005</v>
      </c>
      <c r="H101" s="183">
        <v>232902.38962999999</v>
      </c>
      <c r="I101" s="183">
        <v>7218.4787399999996</v>
      </c>
      <c r="J101" s="183">
        <v>37244.363920000003</v>
      </c>
      <c r="K101" s="183">
        <v>21283.855050000002</v>
      </c>
      <c r="L101" s="183">
        <v>15960.508870000001</v>
      </c>
      <c r="M101" s="183">
        <v>1792224.9616999996</v>
      </c>
    </row>
    <row r="102" spans="1:13" x14ac:dyDescent="0.2">
      <c r="A102" s="150" t="s">
        <v>120</v>
      </c>
      <c r="B102" s="183">
        <v>287849.94250000006</v>
      </c>
      <c r="C102" s="183">
        <v>103177.36165000001</v>
      </c>
      <c r="D102" s="183">
        <v>54959.873940000005</v>
      </c>
      <c r="E102" s="183">
        <v>17790.0861</v>
      </c>
      <c r="F102" s="183">
        <v>44818.859250000009</v>
      </c>
      <c r="G102" s="183">
        <v>789450.21710000001</v>
      </c>
      <c r="H102" s="183">
        <v>228210.51205000002</v>
      </c>
      <c r="I102" s="183">
        <v>1883.3291600000002</v>
      </c>
      <c r="J102" s="183">
        <v>37160.228720000006</v>
      </c>
      <c r="K102" s="183">
        <v>20974.20769000001</v>
      </c>
      <c r="L102" s="183">
        <v>16186.021029999996</v>
      </c>
      <c r="M102" s="183">
        <v>1565300.4104700002</v>
      </c>
    </row>
    <row r="103" spans="1:13" x14ac:dyDescent="0.2">
      <c r="A103" s="150" t="s">
        <v>121</v>
      </c>
      <c r="B103" s="183">
        <v>318299.54515000002</v>
      </c>
      <c r="C103" s="183">
        <v>95321.921649999989</v>
      </c>
      <c r="D103" s="183">
        <v>49894.868769999994</v>
      </c>
      <c r="E103" s="183">
        <v>18456.487660000003</v>
      </c>
      <c r="F103" s="183">
        <v>45797.467750000003</v>
      </c>
      <c r="G103" s="183">
        <v>791150.25022999989</v>
      </c>
      <c r="H103" s="183">
        <v>241607.92730999997</v>
      </c>
      <c r="I103" s="183">
        <v>1713.6817499999997</v>
      </c>
      <c r="J103" s="183">
        <v>38791.10302000001</v>
      </c>
      <c r="K103" s="183">
        <v>19243.444300000003</v>
      </c>
      <c r="L103" s="183">
        <v>19547.658720000007</v>
      </c>
      <c r="M103" s="183">
        <v>1601033.2532899999</v>
      </c>
    </row>
    <row r="104" spans="1:13" x14ac:dyDescent="0.2">
      <c r="A104" s="150" t="s">
        <v>122</v>
      </c>
      <c r="B104" s="183">
        <v>318456.68232000002</v>
      </c>
      <c r="C104" s="183">
        <v>90583.562819999977</v>
      </c>
      <c r="D104" s="183">
        <v>48351.148550000013</v>
      </c>
      <c r="E104" s="183">
        <v>16000.264810000002</v>
      </c>
      <c r="F104" s="183">
        <v>36042.35459000001</v>
      </c>
      <c r="G104" s="183">
        <v>773813.50136999995</v>
      </c>
      <c r="H104" s="183">
        <v>244838.39650999996</v>
      </c>
      <c r="I104" s="183">
        <v>2027.7866100000001</v>
      </c>
      <c r="J104" s="183">
        <v>33228.903849999995</v>
      </c>
      <c r="K104" s="183">
        <v>17330.998080000001</v>
      </c>
      <c r="L104" s="183">
        <v>15897.905769999994</v>
      </c>
      <c r="M104" s="183">
        <v>1563342.6014299998</v>
      </c>
    </row>
    <row r="105" spans="1:13" x14ac:dyDescent="0.2">
      <c r="A105" s="150" t="s">
        <v>123</v>
      </c>
      <c r="B105" s="183">
        <v>325328.69422</v>
      </c>
      <c r="C105" s="183">
        <v>25992.992229999996</v>
      </c>
      <c r="D105" s="183">
        <v>40531.668070000007</v>
      </c>
      <c r="E105" s="183">
        <v>18382.983339999999</v>
      </c>
      <c r="F105" s="183">
        <v>34151.134559999991</v>
      </c>
      <c r="G105" s="183">
        <v>775478.14532000001</v>
      </c>
      <c r="H105" s="183">
        <v>227558.53899</v>
      </c>
      <c r="I105" s="183">
        <v>1059.7466299999999</v>
      </c>
      <c r="J105" s="183">
        <v>20284.536879999996</v>
      </c>
      <c r="K105" s="183">
        <v>5921.6625699999995</v>
      </c>
      <c r="L105" s="183">
        <v>14362.874309999996</v>
      </c>
      <c r="M105" s="183">
        <v>1468768.4402399999</v>
      </c>
    </row>
    <row r="106" spans="1:13" x14ac:dyDescent="0.2">
      <c r="A106" s="150" t="s">
        <v>124</v>
      </c>
      <c r="B106" s="183">
        <v>460505.58608000004</v>
      </c>
      <c r="C106" s="183">
        <v>30180.916639999999</v>
      </c>
      <c r="D106" s="183">
        <v>54757.764660000001</v>
      </c>
      <c r="E106" s="183">
        <v>28144.609530000002</v>
      </c>
      <c r="F106" s="183">
        <v>41951.519</v>
      </c>
      <c r="G106" s="183">
        <v>797300.98893000011</v>
      </c>
      <c r="H106" s="183">
        <v>249061.18108999997</v>
      </c>
      <c r="I106" s="183">
        <v>2705.7782900000002</v>
      </c>
      <c r="J106" s="183">
        <v>22593.498070000001</v>
      </c>
      <c r="K106" s="183">
        <v>6940.8135000000002</v>
      </c>
      <c r="L106" s="183">
        <v>15652.684570000001</v>
      </c>
      <c r="M106" s="183">
        <v>1687201.8422900001</v>
      </c>
    </row>
    <row r="107" spans="1:13" x14ac:dyDescent="0.2">
      <c r="A107" s="143" t="s">
        <v>169</v>
      </c>
      <c r="B107" s="182">
        <v>4211974.2342800004</v>
      </c>
      <c r="C107" s="182">
        <v>1254205.2622100001</v>
      </c>
      <c r="D107" s="182">
        <v>1681888.399</v>
      </c>
      <c r="E107" s="182">
        <v>247094.06569000002</v>
      </c>
      <c r="F107" s="182">
        <v>545075.79775999999</v>
      </c>
      <c r="G107" s="182">
        <v>10006682.843730001</v>
      </c>
      <c r="H107" s="182">
        <v>3087779.5743500004</v>
      </c>
      <c r="I107" s="182">
        <v>48233.676420000003</v>
      </c>
      <c r="J107" s="182">
        <v>583799.84789000009</v>
      </c>
      <c r="K107" s="182">
        <v>247415.59546999997</v>
      </c>
      <c r="L107" s="182">
        <v>336384.25242000003</v>
      </c>
      <c r="M107" s="182">
        <v>21666733.701329999</v>
      </c>
    </row>
    <row r="108" spans="1:13" x14ac:dyDescent="0.2">
      <c r="A108" s="150" t="s">
        <v>114</v>
      </c>
      <c r="B108" s="183">
        <v>273398.56757999997</v>
      </c>
      <c r="C108" s="183">
        <v>33933.868040000001</v>
      </c>
      <c r="D108" s="183">
        <v>176079.99162000002</v>
      </c>
      <c r="E108" s="183">
        <v>19646.545449999994</v>
      </c>
      <c r="F108" s="183">
        <v>39174.912529999994</v>
      </c>
      <c r="G108" s="183">
        <v>849220.39442999999</v>
      </c>
      <c r="H108" s="183">
        <v>261906.79171000005</v>
      </c>
      <c r="I108" s="183">
        <v>3163.8862300000005</v>
      </c>
      <c r="J108" s="183">
        <v>36485.431169999996</v>
      </c>
      <c r="K108" s="183">
        <v>8158.5096700000004</v>
      </c>
      <c r="L108" s="183">
        <v>28326.921499999997</v>
      </c>
      <c r="M108" s="183">
        <v>1693010.38876</v>
      </c>
    </row>
    <row r="109" spans="1:13" x14ac:dyDescent="0.2">
      <c r="A109" s="146" t="s">
        <v>77</v>
      </c>
      <c r="B109" s="183">
        <v>319029.4920400001</v>
      </c>
      <c r="C109" s="183">
        <v>25520.71184</v>
      </c>
      <c r="D109" s="183">
        <v>504713.33786000003</v>
      </c>
      <c r="E109" s="183">
        <v>14547.8614</v>
      </c>
      <c r="F109" s="183">
        <v>35967.285700000008</v>
      </c>
      <c r="G109" s="183">
        <v>730493.02055999998</v>
      </c>
      <c r="H109" s="183">
        <v>222693.49479000003</v>
      </c>
      <c r="I109" s="183">
        <v>1921.8866300000004</v>
      </c>
      <c r="J109" s="183">
        <v>70192.795300000013</v>
      </c>
      <c r="K109" s="183">
        <v>6014.3152399999999</v>
      </c>
      <c r="L109" s="183">
        <v>64178.480060000016</v>
      </c>
      <c r="M109" s="183">
        <v>1925079.8861200002</v>
      </c>
    </row>
    <row r="110" spans="1:13" x14ac:dyDescent="0.2">
      <c r="A110" s="164" t="s">
        <v>115</v>
      </c>
      <c r="B110" s="188">
        <v>323687.24883000006</v>
      </c>
      <c r="C110" s="188">
        <v>33362.075800000006</v>
      </c>
      <c r="D110" s="188">
        <v>168727.46059</v>
      </c>
      <c r="E110" s="188">
        <v>19998.879780000003</v>
      </c>
      <c r="F110" s="188">
        <v>46649.224930000004</v>
      </c>
      <c r="G110" s="188">
        <v>717678.92530000012</v>
      </c>
      <c r="H110" s="188">
        <v>247059.34438999998</v>
      </c>
      <c r="I110" s="188">
        <v>3283.35988</v>
      </c>
      <c r="J110" s="188">
        <v>36341.907590000003</v>
      </c>
      <c r="K110" s="188">
        <v>7109.2911099999992</v>
      </c>
      <c r="L110" s="188">
        <v>29232.616480000004</v>
      </c>
      <c r="M110" s="188">
        <v>1596788.4270900001</v>
      </c>
    </row>
    <row r="111" spans="1:13" x14ac:dyDescent="0.2">
      <c r="A111" s="150" t="s">
        <v>116</v>
      </c>
      <c r="B111" s="188">
        <v>323870.59794999997</v>
      </c>
      <c r="C111" s="188">
        <v>44123.75937</v>
      </c>
      <c r="D111" s="188">
        <v>141558.63994999998</v>
      </c>
      <c r="E111" s="188">
        <v>16986.069470000002</v>
      </c>
      <c r="F111" s="188">
        <v>39247.694530000008</v>
      </c>
      <c r="G111" s="188">
        <v>835654.88568999991</v>
      </c>
      <c r="H111" s="188">
        <v>239644.33698999998</v>
      </c>
      <c r="I111" s="188">
        <v>1154.31927</v>
      </c>
      <c r="J111" s="188">
        <v>28779.113560000002</v>
      </c>
      <c r="K111" s="188">
        <v>9570.8342600000014</v>
      </c>
      <c r="L111" s="188">
        <v>19208.279300000002</v>
      </c>
      <c r="M111" s="188">
        <v>1671019.4167799999</v>
      </c>
    </row>
    <row r="112" spans="1:13" x14ac:dyDescent="0.2">
      <c r="A112" s="164" t="s">
        <v>117</v>
      </c>
      <c r="B112" s="188">
        <v>340696.10582999996</v>
      </c>
      <c r="C112" s="188">
        <v>525253.07877999998</v>
      </c>
      <c r="D112" s="188">
        <v>147742.59805999996</v>
      </c>
      <c r="E112" s="188">
        <v>19458.811400000002</v>
      </c>
      <c r="F112" s="188">
        <v>44635.294130000002</v>
      </c>
      <c r="G112" s="188">
        <v>798711.05530000001</v>
      </c>
      <c r="H112" s="188">
        <v>244303.04463000002</v>
      </c>
      <c r="I112" s="188">
        <v>3670.3428100000001</v>
      </c>
      <c r="J112" s="188">
        <v>113522.43606000002</v>
      </c>
      <c r="K112" s="188">
        <v>88892.868249999985</v>
      </c>
      <c r="L112" s="188">
        <v>24629.567810000037</v>
      </c>
      <c r="M112" s="188">
        <v>2237992.767</v>
      </c>
    </row>
    <row r="113" spans="1:16" x14ac:dyDescent="0.2">
      <c r="A113" s="169" t="s">
        <v>118</v>
      </c>
      <c r="B113" s="188">
        <v>327369.97243999998</v>
      </c>
      <c r="C113" s="188">
        <v>102750.38166</v>
      </c>
      <c r="D113" s="188">
        <v>135474.97931999998</v>
      </c>
      <c r="E113" s="188">
        <v>20512.417940000003</v>
      </c>
      <c r="F113" s="188">
        <v>46807.62844</v>
      </c>
      <c r="G113" s="188">
        <v>823754.98271999997</v>
      </c>
      <c r="H113" s="188">
        <v>247963.34659999999</v>
      </c>
      <c r="I113" s="188">
        <v>1086.49171</v>
      </c>
      <c r="J113" s="188">
        <v>39374.167489999993</v>
      </c>
      <c r="K113" s="188">
        <v>21924.46255</v>
      </c>
      <c r="L113" s="188">
        <v>17449.704939999992</v>
      </c>
      <c r="M113" s="188">
        <v>1745094.3683199999</v>
      </c>
    </row>
    <row r="114" spans="1:16" x14ac:dyDescent="0.2">
      <c r="A114" s="164" t="s">
        <v>119</v>
      </c>
      <c r="B114" s="188">
        <v>352839.67516000004</v>
      </c>
      <c r="C114" s="188">
        <v>100600.05151999999</v>
      </c>
      <c r="D114" s="188">
        <v>125442.42793000002</v>
      </c>
      <c r="E114" s="188">
        <v>20520.171620000001</v>
      </c>
      <c r="F114" s="188">
        <v>61654.843860000008</v>
      </c>
      <c r="G114" s="188">
        <v>821062.34427999996</v>
      </c>
      <c r="H114" s="188">
        <v>250502.06682000001</v>
      </c>
      <c r="I114" s="188">
        <v>1877.9572400000002</v>
      </c>
      <c r="J114" s="188">
        <v>40361.778810000003</v>
      </c>
      <c r="K114" s="188">
        <v>21650.837160000003</v>
      </c>
      <c r="L114" s="188">
        <v>18710.941650000001</v>
      </c>
      <c r="M114" s="188">
        <v>1774861.31724</v>
      </c>
    </row>
    <row r="115" spans="1:16" x14ac:dyDescent="0.2">
      <c r="A115" s="164" t="s">
        <v>120</v>
      </c>
      <c r="B115" s="188">
        <v>389940.18511000002</v>
      </c>
      <c r="C115" s="188">
        <v>102722.63463000002</v>
      </c>
      <c r="D115" s="188">
        <v>71669.554610000007</v>
      </c>
      <c r="E115" s="188">
        <v>21852.941070000004</v>
      </c>
      <c r="F115" s="188">
        <v>48332.547330000009</v>
      </c>
      <c r="G115" s="188">
        <v>867033.64574000007</v>
      </c>
      <c r="H115" s="188">
        <v>267820.93419999996</v>
      </c>
      <c r="I115" s="188">
        <v>7820.4342900000001</v>
      </c>
      <c r="J115" s="188">
        <v>47781.089740000003</v>
      </c>
      <c r="K115" s="188">
        <v>21692.412239999998</v>
      </c>
      <c r="L115" s="188">
        <v>26088.677500000005</v>
      </c>
      <c r="M115" s="188">
        <v>1824973.9667200001</v>
      </c>
    </row>
    <row r="116" spans="1:16" x14ac:dyDescent="0.2">
      <c r="A116" s="164" t="s">
        <v>121</v>
      </c>
      <c r="B116" s="188">
        <v>319258.71581000002</v>
      </c>
      <c r="C116" s="188">
        <v>100743.00817</v>
      </c>
      <c r="D116" s="188">
        <v>58967.214439999996</v>
      </c>
      <c r="E116" s="188">
        <v>22635.724930000004</v>
      </c>
      <c r="F116" s="188">
        <v>42973.472889999997</v>
      </c>
      <c r="G116" s="188">
        <v>858953.71116999991</v>
      </c>
      <c r="H116" s="188">
        <v>252472.03324999998</v>
      </c>
      <c r="I116" s="188">
        <v>3515.0576099999994</v>
      </c>
      <c r="J116" s="188">
        <v>38408.364499999996</v>
      </c>
      <c r="K116" s="188">
        <v>20184.231240000001</v>
      </c>
      <c r="L116" s="188">
        <v>18224.133259999995</v>
      </c>
      <c r="M116" s="188">
        <v>1697927.3027699997</v>
      </c>
    </row>
    <row r="117" spans="1:16" x14ac:dyDescent="0.2">
      <c r="A117" s="164" t="s">
        <v>122</v>
      </c>
      <c r="B117" s="188">
        <v>403000.82675999997</v>
      </c>
      <c r="C117" s="188">
        <v>101571.2723</v>
      </c>
      <c r="D117" s="188">
        <v>55615.187059999989</v>
      </c>
      <c r="E117" s="188">
        <v>20133.601169999998</v>
      </c>
      <c r="F117" s="188">
        <v>41579.043210000003</v>
      </c>
      <c r="G117" s="188">
        <v>855844.93862000015</v>
      </c>
      <c r="H117" s="188">
        <v>259090.71417000005</v>
      </c>
      <c r="I117" s="188">
        <v>3254.6503600000005</v>
      </c>
      <c r="J117" s="188">
        <v>36961.207259999996</v>
      </c>
      <c r="K117" s="188">
        <v>19501.159669999997</v>
      </c>
      <c r="L117" s="188">
        <v>17460.047589999998</v>
      </c>
      <c r="M117" s="188">
        <v>1777051.4409100004</v>
      </c>
    </row>
    <row r="118" spans="1:16" x14ac:dyDescent="0.2">
      <c r="A118" s="164" t="s">
        <v>123</v>
      </c>
      <c r="B118" s="188">
        <v>362573.72145999997</v>
      </c>
      <c r="C118" s="188">
        <v>54295.57215</v>
      </c>
      <c r="D118" s="188">
        <v>47754.635529999992</v>
      </c>
      <c r="E118" s="188">
        <v>25621.949240000002</v>
      </c>
      <c r="F118" s="188">
        <v>48286.399489999996</v>
      </c>
      <c r="G118" s="188">
        <v>921322.3539000001</v>
      </c>
      <c r="H118" s="188">
        <v>306363.92866999994</v>
      </c>
      <c r="I118" s="188">
        <v>922.7776100000001</v>
      </c>
      <c r="J118" s="188">
        <v>28707.767199999991</v>
      </c>
      <c r="K118" s="188">
        <v>10527.047320000001</v>
      </c>
      <c r="L118" s="188">
        <v>18180.71987999999</v>
      </c>
      <c r="M118" s="188">
        <v>1795849.10525</v>
      </c>
    </row>
    <row r="119" spans="1:16" x14ac:dyDescent="0.2">
      <c r="A119" s="164" t="s">
        <v>124</v>
      </c>
      <c r="B119" s="188">
        <v>476309.12530999997</v>
      </c>
      <c r="C119" s="188">
        <v>29328.847950000003</v>
      </c>
      <c r="D119" s="188">
        <v>48142.372029999999</v>
      </c>
      <c r="E119" s="188">
        <v>25179.092220000002</v>
      </c>
      <c r="F119" s="188">
        <v>49767.450720000001</v>
      </c>
      <c r="G119" s="188">
        <v>926952.58602000005</v>
      </c>
      <c r="H119" s="188">
        <v>287959.53813</v>
      </c>
      <c r="I119" s="188">
        <v>16562.512780000001</v>
      </c>
      <c r="J119" s="188">
        <v>66883.789209999988</v>
      </c>
      <c r="K119" s="188">
        <v>12189.626759999997</v>
      </c>
      <c r="L119" s="188">
        <v>54694.162449999989</v>
      </c>
      <c r="M119" s="188">
        <v>1927085.31437</v>
      </c>
    </row>
    <row r="120" spans="1:16" x14ac:dyDescent="0.2">
      <c r="A120" s="143">
        <v>2024</v>
      </c>
      <c r="B120" s="189">
        <f>SUM(B121:B128)</f>
        <v>3132614.4932400002</v>
      </c>
      <c r="C120" s="189">
        <f t="shared" ref="C120:M120" si="0">SUM(C121:C128)</f>
        <v>1055090.67352</v>
      </c>
      <c r="D120" s="189">
        <f t="shared" si="0"/>
        <v>1603842.9065299998</v>
      </c>
      <c r="E120" s="189">
        <f t="shared" si="0"/>
        <v>196067.99668000001</v>
      </c>
      <c r="F120" s="189">
        <f t="shared" si="0"/>
        <v>432116.20390999998</v>
      </c>
      <c r="G120" s="189">
        <f t="shared" si="0"/>
        <v>7627521.6663000006</v>
      </c>
      <c r="H120" s="189">
        <f t="shared" si="0"/>
        <v>2228697.1411099997</v>
      </c>
      <c r="I120" s="189">
        <f t="shared" si="0"/>
        <v>36894.024149999997</v>
      </c>
      <c r="J120" s="189">
        <f t="shared" si="0"/>
        <v>448362.21477000002</v>
      </c>
      <c r="K120" s="189">
        <f t="shared" si="0"/>
        <v>204699.97045999998</v>
      </c>
      <c r="L120" s="189">
        <f t="shared" si="0"/>
        <v>268859.77853999997</v>
      </c>
      <c r="M120" s="189">
        <f t="shared" si="0"/>
        <v>16761207.320210001</v>
      </c>
      <c r="P120" s="139"/>
    </row>
    <row r="121" spans="1:16" x14ac:dyDescent="0.2">
      <c r="A121" s="164" t="s">
        <v>114</v>
      </c>
      <c r="B121" s="188">
        <v>365934.44345999998</v>
      </c>
      <c r="C121" s="188">
        <v>34780.538519999995</v>
      </c>
      <c r="D121" s="188">
        <v>174004.91514000003</v>
      </c>
      <c r="E121" s="188">
        <v>28037.654649999993</v>
      </c>
      <c r="F121" s="188">
        <v>51953.759109999992</v>
      </c>
      <c r="G121" s="188">
        <v>982448.1121400001</v>
      </c>
      <c r="H121" s="188">
        <v>302367.71305999992</v>
      </c>
      <c r="I121" s="188">
        <v>3870.5472499999996</v>
      </c>
      <c r="J121" s="188">
        <v>42188.200709999997</v>
      </c>
      <c r="K121" s="188">
        <v>8510.2125199999991</v>
      </c>
      <c r="L121" s="188">
        <v>33677.988189999996</v>
      </c>
      <c r="M121" s="188">
        <v>1985585.8840400001</v>
      </c>
    </row>
    <row r="122" spans="1:16" x14ac:dyDescent="0.2">
      <c r="A122" s="164" t="s">
        <v>77</v>
      </c>
      <c r="B122" s="188">
        <v>319768.65923000011</v>
      </c>
      <c r="C122" s="188">
        <v>31028.603890000006</v>
      </c>
      <c r="D122" s="188">
        <v>562461.13703999994</v>
      </c>
      <c r="E122" s="188">
        <v>24386.58</v>
      </c>
      <c r="F122" s="188">
        <v>48972.197489999999</v>
      </c>
      <c r="G122" s="188">
        <v>851489.51728000015</v>
      </c>
      <c r="H122" s="188">
        <v>214946.89562999998</v>
      </c>
      <c r="I122" s="188">
        <v>3307.3473200000003</v>
      </c>
      <c r="J122" s="188">
        <v>76945.787159999993</v>
      </c>
      <c r="K122" s="188">
        <v>7015.8379800000002</v>
      </c>
      <c r="L122" s="188">
        <v>69929.949179999996</v>
      </c>
      <c r="M122" s="188">
        <v>2133306.7250399999</v>
      </c>
    </row>
    <row r="123" spans="1:16" x14ac:dyDescent="0.2">
      <c r="A123" s="164" t="s">
        <v>115</v>
      </c>
      <c r="B123" s="188">
        <v>439901.02400999999</v>
      </c>
      <c r="C123" s="188">
        <v>33143.829829999995</v>
      </c>
      <c r="D123" s="188">
        <v>169582.92713</v>
      </c>
      <c r="E123" s="188">
        <v>23900.472080000003</v>
      </c>
      <c r="F123" s="188">
        <v>52231.883020000001</v>
      </c>
      <c r="G123" s="188">
        <v>840357.12442000012</v>
      </c>
      <c r="H123" s="188">
        <v>293427.47847999987</v>
      </c>
      <c r="I123" s="188">
        <v>7239.0547899999992</v>
      </c>
      <c r="J123" s="188">
        <v>36330.992230000003</v>
      </c>
      <c r="K123" s="188">
        <v>8407.0016599999981</v>
      </c>
      <c r="L123" s="188">
        <v>27923.990570000005</v>
      </c>
      <c r="M123" s="188">
        <v>1896114.7859899998</v>
      </c>
    </row>
    <row r="124" spans="1:16" x14ac:dyDescent="0.2">
      <c r="A124" s="164" t="s">
        <v>116</v>
      </c>
      <c r="B124" s="188">
        <v>387863.37452999997</v>
      </c>
      <c r="C124" s="188">
        <v>50435.174480000001</v>
      </c>
      <c r="D124" s="188">
        <v>164215.06832000002</v>
      </c>
      <c r="E124" s="188">
        <v>26023.352080000001</v>
      </c>
      <c r="F124" s="188">
        <v>53396.851440000006</v>
      </c>
      <c r="G124" s="188">
        <v>963366.2930699999</v>
      </c>
      <c r="H124" s="188">
        <v>271105.24211999995</v>
      </c>
      <c r="I124" s="188">
        <v>4474.17587</v>
      </c>
      <c r="J124" s="188">
        <v>33498.093409999994</v>
      </c>
      <c r="K124" s="188">
        <v>10615.45614</v>
      </c>
      <c r="L124" s="188">
        <v>22882.637269999992</v>
      </c>
      <c r="M124" s="188">
        <v>1954377.6253199999</v>
      </c>
    </row>
    <row r="125" spans="1:16" x14ac:dyDescent="0.2">
      <c r="A125" s="164" t="s">
        <v>117</v>
      </c>
      <c r="B125" s="188">
        <v>393093.77624000004</v>
      </c>
      <c r="C125" s="188">
        <v>564172.30128999986</v>
      </c>
      <c r="D125" s="188">
        <v>158082.56568999999</v>
      </c>
      <c r="E125" s="188">
        <v>22337.982719999996</v>
      </c>
      <c r="F125" s="188">
        <v>51513.184369999995</v>
      </c>
      <c r="G125" s="188">
        <v>939074.48598</v>
      </c>
      <c r="H125" s="188">
        <v>282382.34667</v>
      </c>
      <c r="I125" s="188">
        <v>4872.1061399999999</v>
      </c>
      <c r="J125" s="188">
        <v>118657.39457999998</v>
      </c>
      <c r="K125" s="188">
        <v>92920.092119999987</v>
      </c>
      <c r="L125" s="188">
        <v>25737.302459999992</v>
      </c>
      <c r="M125" s="188">
        <v>2534186.1436799997</v>
      </c>
    </row>
    <row r="126" spans="1:16" x14ac:dyDescent="0.2">
      <c r="A126" s="164" t="s">
        <v>118</v>
      </c>
      <c r="B126" s="165">
        <v>396788.82628000004</v>
      </c>
      <c r="C126" s="165">
        <v>111733.61132</v>
      </c>
      <c r="D126" s="165">
        <v>148803.65423000001</v>
      </c>
      <c r="E126" s="165">
        <v>20662.288949999995</v>
      </c>
      <c r="F126" s="165">
        <v>55314.961229999994</v>
      </c>
      <c r="G126" s="165">
        <v>1014247.22179</v>
      </c>
      <c r="H126" s="165">
        <v>290621.89913999999</v>
      </c>
      <c r="I126" s="165">
        <v>2823.3054300000003</v>
      </c>
      <c r="J126" s="165">
        <v>45762.016559999996</v>
      </c>
      <c r="K126" s="165">
        <v>25871.36277</v>
      </c>
      <c r="L126" s="165">
        <v>19890.653789999997</v>
      </c>
      <c r="M126" s="165">
        <v>2086757.7849299998</v>
      </c>
    </row>
    <row r="127" spans="1:16" x14ac:dyDescent="0.2">
      <c r="A127" s="164" t="s">
        <v>119</v>
      </c>
      <c r="B127" s="165">
        <v>403082.89707000001</v>
      </c>
      <c r="C127" s="165">
        <v>113799.28626000001</v>
      </c>
      <c r="D127" s="165">
        <v>148786.69972000003</v>
      </c>
      <c r="E127" s="165">
        <v>23256.998479999998</v>
      </c>
      <c r="F127" s="165">
        <v>60730.443890000002</v>
      </c>
      <c r="G127" s="165">
        <v>1018819.6365499999</v>
      </c>
      <c r="H127" s="165">
        <v>283670.12977</v>
      </c>
      <c r="I127" s="165">
        <v>4522.1614800000007</v>
      </c>
      <c r="J127" s="165">
        <v>47318.459050000005</v>
      </c>
      <c r="K127" s="165">
        <v>26162.473040000001</v>
      </c>
      <c r="L127" s="165">
        <v>21155.986010000004</v>
      </c>
      <c r="M127" s="165">
        <v>2103986.71227</v>
      </c>
    </row>
    <row r="128" spans="1:16" ht="13.5" thickBot="1" x14ac:dyDescent="0.25">
      <c r="A128" s="164" t="s">
        <v>120</v>
      </c>
      <c r="B128" s="192">
        <v>426181.49242000002</v>
      </c>
      <c r="C128" s="192">
        <v>115997.32793</v>
      </c>
      <c r="D128" s="192">
        <v>77905.939259999999</v>
      </c>
      <c r="E128" s="192">
        <v>27462.667719999998</v>
      </c>
      <c r="F128" s="192">
        <v>58002.923360000008</v>
      </c>
      <c r="G128" s="192">
        <v>1017719.27507</v>
      </c>
      <c r="H128" s="192">
        <v>290175.43624000001</v>
      </c>
      <c r="I128" s="192">
        <v>5785.3258699999988</v>
      </c>
      <c r="J128" s="192">
        <v>47661.271070000017</v>
      </c>
      <c r="K128" s="192">
        <v>25197.534230000005</v>
      </c>
      <c r="L128" s="192">
        <v>47661.271070000017</v>
      </c>
      <c r="M128" s="192">
        <v>2066891.6589400002</v>
      </c>
    </row>
    <row r="129" spans="1:13" x14ac:dyDescent="0.2">
      <c r="A129" s="71" t="s">
        <v>85</v>
      </c>
      <c r="B129"/>
      <c r="C129"/>
      <c r="D129"/>
      <c r="E129" s="137"/>
      <c r="F129"/>
      <c r="G129"/>
      <c r="H129"/>
      <c r="I129"/>
      <c r="J129"/>
      <c r="K129"/>
      <c r="L129"/>
      <c r="M129"/>
    </row>
    <row r="130" spans="1:13" x14ac:dyDescent="0.2">
      <c r="A130" s="71" t="s">
        <v>139</v>
      </c>
      <c r="B130"/>
      <c r="C130"/>
      <c r="D130"/>
      <c r="E130" s="137"/>
      <c r="F130"/>
      <c r="G130"/>
      <c r="H130"/>
      <c r="I130"/>
      <c r="J130"/>
      <c r="K130"/>
      <c r="L130"/>
      <c r="M130"/>
    </row>
    <row r="131" spans="1:13" x14ac:dyDescent="0.2">
      <c r="A131" s="71" t="s">
        <v>180</v>
      </c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2">
      <c r="A132" s="76" t="s">
        <v>179</v>
      </c>
      <c r="B132"/>
      <c r="C132"/>
      <c r="D132"/>
      <c r="E132"/>
      <c r="F132"/>
      <c r="G132"/>
      <c r="H132"/>
      <c r="I132"/>
      <c r="J132" s="108" t="s">
        <v>113</v>
      </c>
      <c r="K132"/>
      <c r="L132"/>
      <c r="M132"/>
    </row>
    <row r="141" spans="1:13" x14ac:dyDescent="0.2">
      <c r="A141" s="108" t="s">
        <v>113</v>
      </c>
    </row>
  </sheetData>
  <mergeCells count="1">
    <mergeCell ref="K1:M1"/>
  </mergeCells>
  <phoneticPr fontId="48" type="noConversion"/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showGridLines="0" workbookViewId="0"/>
  </sheetViews>
  <sheetFormatPr defaultRowHeight="12.75" x14ac:dyDescent="0.2"/>
  <cols>
    <col min="1" max="1" width="43.7109375" customWidth="1"/>
    <col min="2" max="2" width="11.85546875" bestFit="1" customWidth="1"/>
    <col min="3" max="13" width="10.28515625" bestFit="1" customWidth="1"/>
    <col min="14" max="14" width="15.5703125" bestFit="1" customWidth="1"/>
  </cols>
  <sheetData>
    <row r="1" spans="1:14" x14ac:dyDescent="0.2">
      <c r="A1" s="94" t="s">
        <v>176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4" x14ac:dyDescent="0.2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113</v>
      </c>
      <c r="L2" s="199" t="s">
        <v>160</v>
      </c>
      <c r="M2" s="199"/>
      <c r="N2" s="199"/>
    </row>
    <row r="3" spans="1:14" ht="13.5" thickBot="1" x14ac:dyDescent="0.25">
      <c r="A3" s="42" t="s">
        <v>34</v>
      </c>
      <c r="B3" s="92" t="s">
        <v>35</v>
      </c>
      <c r="C3" s="92" t="s">
        <v>36</v>
      </c>
      <c r="D3" s="92" t="s">
        <v>37</v>
      </c>
      <c r="E3" s="92" t="s">
        <v>38</v>
      </c>
      <c r="F3" s="92" t="s">
        <v>39</v>
      </c>
      <c r="G3" s="92" t="s">
        <v>40</v>
      </c>
      <c r="H3" s="92" t="s">
        <v>41</v>
      </c>
      <c r="I3" s="92" t="s">
        <v>42</v>
      </c>
      <c r="J3" s="92" t="s">
        <v>43</v>
      </c>
      <c r="K3" s="92" t="s">
        <v>44</v>
      </c>
      <c r="L3" s="92" t="s">
        <v>45</v>
      </c>
      <c r="M3" s="92" t="s">
        <v>46</v>
      </c>
      <c r="N3" s="92" t="s">
        <v>33</v>
      </c>
    </row>
    <row r="4" spans="1:14" ht="13.5" thickTop="1" x14ac:dyDescent="0.2">
      <c r="A4" s="172" t="s">
        <v>92</v>
      </c>
      <c r="B4" s="174">
        <v>119412.0919</v>
      </c>
      <c r="C4" s="174">
        <v>111505.30585999999</v>
      </c>
      <c r="D4" s="174">
        <v>103518.92196000001</v>
      </c>
      <c r="E4" s="174">
        <v>125230.10205</v>
      </c>
      <c r="F4" s="174">
        <v>129853.23308000001</v>
      </c>
      <c r="G4" s="174">
        <v>128347.00065999999</v>
      </c>
      <c r="H4" s="174">
        <v>137224.73247999998</v>
      </c>
      <c r="I4" s="174">
        <v>134018.58093</v>
      </c>
      <c r="J4" s="174">
        <v>131907.81458000001</v>
      </c>
      <c r="K4" s="98">
        <v>130022.28476000001</v>
      </c>
      <c r="L4" s="98">
        <v>142890.98647</v>
      </c>
      <c r="M4" s="98">
        <v>124043.36432000001</v>
      </c>
      <c r="N4" s="99">
        <v>1517974.4190499999</v>
      </c>
    </row>
    <row r="5" spans="1:14" ht="13.9" customHeight="1" x14ac:dyDescent="0.2">
      <c r="A5" s="172" t="s">
        <v>93</v>
      </c>
      <c r="B5" s="174">
        <v>49130.324910000003</v>
      </c>
      <c r="C5" s="174">
        <v>33468.107000000004</v>
      </c>
      <c r="D5" s="174">
        <v>29095.87572</v>
      </c>
      <c r="E5" s="174">
        <v>39628.796710000002</v>
      </c>
      <c r="F5" s="174">
        <v>36552.888439999995</v>
      </c>
      <c r="G5" s="174">
        <v>37641.038009999997</v>
      </c>
      <c r="H5" s="174">
        <v>34389.25518</v>
      </c>
      <c r="I5" s="174">
        <v>39065.10974</v>
      </c>
      <c r="J5" s="174">
        <v>33002.946770000002</v>
      </c>
      <c r="K5" s="98">
        <v>31555.322510000002</v>
      </c>
      <c r="L5" s="98">
        <v>36600.896090000002</v>
      </c>
      <c r="M5" s="98">
        <v>41014.872029999999</v>
      </c>
      <c r="N5" s="99">
        <v>441145.43310999998</v>
      </c>
    </row>
    <row r="6" spans="1:14" ht="15" customHeight="1" x14ac:dyDescent="0.2">
      <c r="A6" s="172" t="s">
        <v>94</v>
      </c>
      <c r="B6" s="174">
        <v>43288.447820000001</v>
      </c>
      <c r="C6" s="174">
        <v>39828.922639999997</v>
      </c>
      <c r="D6" s="174">
        <v>38287.717250000002</v>
      </c>
      <c r="E6" s="174">
        <v>55069.162790000002</v>
      </c>
      <c r="F6" s="174">
        <v>68166.243099999992</v>
      </c>
      <c r="G6" s="174">
        <v>64742.155749999998</v>
      </c>
      <c r="H6" s="174">
        <v>66893.370580000003</v>
      </c>
      <c r="I6" s="174">
        <v>64067.663209999999</v>
      </c>
      <c r="J6" s="174">
        <v>64115.867509999996</v>
      </c>
      <c r="K6" s="98">
        <v>70500.928200000009</v>
      </c>
      <c r="L6" s="98">
        <v>76908.589590000003</v>
      </c>
      <c r="M6" s="98">
        <v>84896.453930000003</v>
      </c>
      <c r="N6" s="99">
        <v>736765.5223699999</v>
      </c>
    </row>
    <row r="7" spans="1:14" x14ac:dyDescent="0.2">
      <c r="A7" s="172" t="s">
        <v>95</v>
      </c>
      <c r="B7" s="174">
        <v>56859.20867</v>
      </c>
      <c r="C7" s="174">
        <v>43928.138230000004</v>
      </c>
      <c r="D7" s="174">
        <v>51828.706480000001</v>
      </c>
      <c r="E7" s="174">
        <v>70523.808570000008</v>
      </c>
      <c r="F7" s="174">
        <v>61035.392160000003</v>
      </c>
      <c r="G7" s="174">
        <v>63104.273520000002</v>
      </c>
      <c r="H7" s="174">
        <v>70965.948199999999</v>
      </c>
      <c r="I7" s="174">
        <v>67169.158349999998</v>
      </c>
      <c r="J7" s="174">
        <v>80512.715799999991</v>
      </c>
      <c r="K7" s="98">
        <v>73499.402119999999</v>
      </c>
      <c r="L7" s="98">
        <v>64366.719819999998</v>
      </c>
      <c r="M7" s="98">
        <v>67100.801770000005</v>
      </c>
      <c r="N7" s="99">
        <v>770894.27368999994</v>
      </c>
    </row>
    <row r="8" spans="1:14" ht="13.9" customHeight="1" x14ac:dyDescent="0.2">
      <c r="A8" s="172" t="s">
        <v>51</v>
      </c>
      <c r="B8" s="174">
        <v>1584.8084699999999</v>
      </c>
      <c r="C8" s="174">
        <v>2550.6037900000001</v>
      </c>
      <c r="D8" s="174">
        <v>3213.6996300000001</v>
      </c>
      <c r="E8" s="174">
        <v>2448.5137600000003</v>
      </c>
      <c r="F8" s="174">
        <v>1719.3459700000001</v>
      </c>
      <c r="G8" s="174">
        <v>1711.9430400000001</v>
      </c>
      <c r="H8" s="174">
        <v>1636.86661</v>
      </c>
      <c r="I8" s="174">
        <v>2398.5528899999999</v>
      </c>
      <c r="J8" s="174">
        <v>2331.4949700000002</v>
      </c>
      <c r="K8" s="98">
        <v>3528.1617000000001</v>
      </c>
      <c r="L8" s="98">
        <v>3412.2239</v>
      </c>
      <c r="M8" s="98">
        <v>2104.37844</v>
      </c>
      <c r="N8" s="99">
        <v>28640.59317</v>
      </c>
    </row>
    <row r="9" spans="1:14" x14ac:dyDescent="0.2">
      <c r="A9" s="172" t="s">
        <v>52</v>
      </c>
      <c r="B9" s="174">
        <v>107360.68826000001</v>
      </c>
      <c r="C9" s="174">
        <v>90186.326020000008</v>
      </c>
      <c r="D9" s="174">
        <v>92950.750880000007</v>
      </c>
      <c r="E9" s="174">
        <v>113768.07720999999</v>
      </c>
      <c r="F9" s="174">
        <v>97755.120260000011</v>
      </c>
      <c r="G9" s="174">
        <v>105334.27989000001</v>
      </c>
      <c r="H9" s="174">
        <v>106189.39676</v>
      </c>
      <c r="I9" s="174">
        <v>106734.17121000001</v>
      </c>
      <c r="J9" s="174">
        <v>110321.61315</v>
      </c>
      <c r="K9" s="98">
        <v>109293.15029000001</v>
      </c>
      <c r="L9" s="98">
        <v>115173.82885999999</v>
      </c>
      <c r="M9" s="98">
        <v>120696.49807999999</v>
      </c>
      <c r="N9" s="99">
        <v>1275763.90087</v>
      </c>
    </row>
    <row r="10" spans="1:14" x14ac:dyDescent="0.2">
      <c r="A10" s="173" t="s">
        <v>55</v>
      </c>
      <c r="B10" s="175">
        <v>13462.92072</v>
      </c>
      <c r="C10" s="175">
        <v>11472.775870000001</v>
      </c>
      <c r="D10" s="175">
        <v>12390.25935</v>
      </c>
      <c r="E10" s="175">
        <v>13147.03997</v>
      </c>
      <c r="F10" s="175">
        <v>13569.318009999999</v>
      </c>
      <c r="G10" s="175">
        <v>13930.39158</v>
      </c>
      <c r="H10" s="175">
        <v>14735.347179999999</v>
      </c>
      <c r="I10" s="175">
        <v>14874.329099999999</v>
      </c>
      <c r="J10" s="175">
        <v>14130.03219</v>
      </c>
      <c r="K10" s="101">
        <v>13210.732739999999</v>
      </c>
      <c r="L10" s="101">
        <v>13382.8678</v>
      </c>
      <c r="M10" s="101">
        <v>11681.35195</v>
      </c>
      <c r="N10" s="177">
        <v>159987.36646000002</v>
      </c>
    </row>
    <row r="11" spans="1:14" x14ac:dyDescent="0.2">
      <c r="A11" s="173" t="s">
        <v>53</v>
      </c>
      <c r="B11" s="175">
        <v>48759.521220000002</v>
      </c>
      <c r="C11" s="175">
        <v>37469.720280000001</v>
      </c>
      <c r="D11" s="175">
        <v>37190.992720000002</v>
      </c>
      <c r="E11" s="175">
        <v>47934.435219999999</v>
      </c>
      <c r="F11" s="175">
        <v>44242.704259999999</v>
      </c>
      <c r="G11" s="175">
        <v>45604.075300000004</v>
      </c>
      <c r="H11" s="175">
        <v>44733.841119999997</v>
      </c>
      <c r="I11" s="175">
        <v>48657.061300000001</v>
      </c>
      <c r="J11" s="175">
        <v>49040.711340000002</v>
      </c>
      <c r="K11" s="101">
        <v>52194.702079999995</v>
      </c>
      <c r="L11" s="101">
        <v>52326.192340000001</v>
      </c>
      <c r="M11" s="101">
        <v>57627.395109999998</v>
      </c>
      <c r="N11" s="177">
        <v>565781.35229000007</v>
      </c>
    </row>
    <row r="12" spans="1:14" x14ac:dyDescent="0.2">
      <c r="A12" s="173" t="s">
        <v>54</v>
      </c>
      <c r="B12" s="175">
        <v>10957.82488</v>
      </c>
      <c r="C12" s="175">
        <v>12929.759840000001</v>
      </c>
      <c r="D12" s="175">
        <v>9048.0475400000014</v>
      </c>
      <c r="E12" s="175">
        <v>12491.575080000001</v>
      </c>
      <c r="F12" s="175">
        <v>11826.789000000001</v>
      </c>
      <c r="G12" s="175">
        <v>11430.383179999999</v>
      </c>
      <c r="H12" s="175">
        <v>13171.711880000001</v>
      </c>
      <c r="I12" s="175">
        <v>14162.00073</v>
      </c>
      <c r="J12" s="175">
        <v>12589.090689999999</v>
      </c>
      <c r="K12" s="101">
        <v>12089.853509999999</v>
      </c>
      <c r="L12" s="101">
        <v>12876.53998</v>
      </c>
      <c r="M12" s="101">
        <v>11633.144200000001</v>
      </c>
      <c r="N12" s="177">
        <v>145206.72051000001</v>
      </c>
    </row>
    <row r="13" spans="1:14" x14ac:dyDescent="0.2">
      <c r="A13" s="173" t="s">
        <v>63</v>
      </c>
      <c r="B13" s="175">
        <v>452.38337000000001</v>
      </c>
      <c r="C13" s="175">
        <v>788.35795000000007</v>
      </c>
      <c r="D13" s="175">
        <v>700.59076000000005</v>
      </c>
      <c r="E13" s="175">
        <v>730.35225000000003</v>
      </c>
      <c r="F13" s="175">
        <v>399.48415</v>
      </c>
      <c r="G13" s="175">
        <v>549.46908999999994</v>
      </c>
      <c r="H13" s="175">
        <v>528.46230000000003</v>
      </c>
      <c r="I13" s="175">
        <v>870.70104000000003</v>
      </c>
      <c r="J13" s="175">
        <v>906.85832000000005</v>
      </c>
      <c r="K13" s="101">
        <v>785.63941</v>
      </c>
      <c r="L13" s="101">
        <v>1202.1442500000001</v>
      </c>
      <c r="M13" s="101">
        <v>642.17034000000001</v>
      </c>
      <c r="N13" s="177">
        <v>8556.6132300000008</v>
      </c>
    </row>
    <row r="14" spans="1:14" x14ac:dyDescent="0.2">
      <c r="A14" s="173" t="s">
        <v>57</v>
      </c>
      <c r="B14" s="175">
        <v>3851.96317</v>
      </c>
      <c r="C14" s="175">
        <v>5205.1969000000008</v>
      </c>
      <c r="D14" s="175">
        <v>3777.2145800000003</v>
      </c>
      <c r="E14" s="175">
        <v>4691.0726500000001</v>
      </c>
      <c r="F14" s="175">
        <v>3544.4345899999998</v>
      </c>
      <c r="G14" s="175">
        <v>4052.5346300000001</v>
      </c>
      <c r="H14" s="175">
        <v>3794.5575400000002</v>
      </c>
      <c r="I14" s="175">
        <v>4432.1387800000002</v>
      </c>
      <c r="J14" s="175">
        <v>5182.9347300000009</v>
      </c>
      <c r="K14" s="101">
        <v>4932.3915800000004</v>
      </c>
      <c r="L14" s="101">
        <v>3362.9812900000002</v>
      </c>
      <c r="M14" s="101">
        <v>4019.46913</v>
      </c>
      <c r="N14" s="177">
        <v>50846.889570000007</v>
      </c>
    </row>
    <row r="15" spans="1:14" x14ac:dyDescent="0.2">
      <c r="A15" s="173" t="s">
        <v>69</v>
      </c>
      <c r="B15" s="175">
        <v>808.47735999999998</v>
      </c>
      <c r="C15" s="175">
        <v>603.85743000000002</v>
      </c>
      <c r="D15" s="175">
        <v>845.68991000000005</v>
      </c>
      <c r="E15" s="175">
        <v>769.33948999999996</v>
      </c>
      <c r="F15" s="175">
        <v>705.46870999999999</v>
      </c>
      <c r="G15" s="175">
        <v>734.89824999999996</v>
      </c>
      <c r="H15" s="175">
        <v>949.59397999999999</v>
      </c>
      <c r="I15" s="175">
        <v>879.8970700000001</v>
      </c>
      <c r="J15" s="175">
        <v>1065.2484199999999</v>
      </c>
      <c r="K15" s="101">
        <v>911.05260999999996</v>
      </c>
      <c r="L15" s="101">
        <v>1102.1855600000001</v>
      </c>
      <c r="M15" s="101">
        <v>887.58554000000004</v>
      </c>
      <c r="N15" s="177">
        <v>10263.294329999999</v>
      </c>
    </row>
    <row r="16" spans="1:14" x14ac:dyDescent="0.2">
      <c r="A16" s="173" t="s">
        <v>58</v>
      </c>
      <c r="B16" s="175">
        <v>26588.186859999998</v>
      </c>
      <c r="C16" s="175">
        <v>19982.92614</v>
      </c>
      <c r="D16" s="175">
        <v>27023.30272</v>
      </c>
      <c r="E16" s="175">
        <v>31424.424830000004</v>
      </c>
      <c r="F16" s="175">
        <v>21422.336199999998</v>
      </c>
      <c r="G16" s="175">
        <v>26272.483080000002</v>
      </c>
      <c r="H16" s="175">
        <v>25376.493600000002</v>
      </c>
      <c r="I16" s="175">
        <v>20411.108210000002</v>
      </c>
      <c r="J16" s="175">
        <v>24374.52938</v>
      </c>
      <c r="K16" s="101">
        <v>22168.528870000002</v>
      </c>
      <c r="L16" s="101">
        <v>28592.418969999999</v>
      </c>
      <c r="M16" s="101">
        <v>32483.799310000002</v>
      </c>
      <c r="N16" s="177">
        <v>306120.53817000007</v>
      </c>
    </row>
    <row r="17" spans="1:14" x14ac:dyDescent="0.2">
      <c r="A17" s="173" t="s">
        <v>56</v>
      </c>
      <c r="B17" s="175">
        <v>2479.41068</v>
      </c>
      <c r="C17" s="175">
        <v>1733.73161</v>
      </c>
      <c r="D17" s="175">
        <v>1974.6532999999999</v>
      </c>
      <c r="E17" s="175">
        <v>2579.83772</v>
      </c>
      <c r="F17" s="175">
        <v>2044.5853400000001</v>
      </c>
      <c r="G17" s="175">
        <v>2760.0447800000002</v>
      </c>
      <c r="H17" s="175">
        <v>2899.3891600000002</v>
      </c>
      <c r="I17" s="175">
        <v>2446.93498</v>
      </c>
      <c r="J17" s="175">
        <v>3032.2080799999999</v>
      </c>
      <c r="K17" s="101">
        <v>3000.2494900000002</v>
      </c>
      <c r="L17" s="101">
        <v>2328.4986699999999</v>
      </c>
      <c r="M17" s="101">
        <v>1721.5825</v>
      </c>
      <c r="N17" s="177">
        <v>29001.126309999996</v>
      </c>
    </row>
    <row r="18" spans="1:14" x14ac:dyDescent="0.2">
      <c r="A18" s="172" t="s">
        <v>59</v>
      </c>
      <c r="B18" s="174">
        <v>218160.0773</v>
      </c>
      <c r="C18" s="174">
        <v>195438.8346</v>
      </c>
      <c r="D18" s="174">
        <v>197131.13208000001</v>
      </c>
      <c r="E18" s="174">
        <v>232160.14626000001</v>
      </c>
      <c r="F18" s="174">
        <v>200884.58102999997</v>
      </c>
      <c r="G18" s="174">
        <v>212339.04718000002</v>
      </c>
      <c r="H18" s="174">
        <v>204874.34266000002</v>
      </c>
      <c r="I18" s="174">
        <v>210226.61482999998</v>
      </c>
      <c r="J18" s="174">
        <v>225745.26420000003</v>
      </c>
      <c r="K18" s="98">
        <v>215682.63801999998</v>
      </c>
      <c r="L18" s="98">
        <v>232236.22818999997</v>
      </c>
      <c r="M18" s="98">
        <v>228525.45561</v>
      </c>
      <c r="N18" s="99">
        <v>2573404.3619600004</v>
      </c>
    </row>
    <row r="19" spans="1:14" x14ac:dyDescent="0.2">
      <c r="A19" s="173" t="s">
        <v>55</v>
      </c>
      <c r="B19" s="175">
        <v>52530.974160000005</v>
      </c>
      <c r="C19" s="175">
        <v>40755.451999999997</v>
      </c>
      <c r="D19" s="175">
        <v>43243.285240000005</v>
      </c>
      <c r="E19" s="175">
        <v>49075.751960000001</v>
      </c>
      <c r="F19" s="175">
        <v>40691.655639999997</v>
      </c>
      <c r="G19" s="175">
        <v>45442.03961</v>
      </c>
      <c r="H19" s="175">
        <v>44378.505649999999</v>
      </c>
      <c r="I19" s="175">
        <v>43970.411289999996</v>
      </c>
      <c r="J19" s="175">
        <v>55986.225050000001</v>
      </c>
      <c r="K19" s="101">
        <v>49769.626069999998</v>
      </c>
      <c r="L19" s="101">
        <v>54741.808450000004</v>
      </c>
      <c r="M19" s="101">
        <v>56843.286759999995</v>
      </c>
      <c r="N19" s="177">
        <v>577429.02188000001</v>
      </c>
    </row>
    <row r="20" spans="1:14" x14ac:dyDescent="0.2">
      <c r="A20" s="173" t="s">
        <v>61</v>
      </c>
      <c r="B20" s="175">
        <v>14491.557200000001</v>
      </c>
      <c r="C20" s="175">
        <v>13876.315700000001</v>
      </c>
      <c r="D20" s="175">
        <v>12866.010420000001</v>
      </c>
      <c r="E20" s="175">
        <v>16954.140719999999</v>
      </c>
      <c r="F20" s="175">
        <v>13836.93419</v>
      </c>
      <c r="G20" s="175">
        <v>16061.10554</v>
      </c>
      <c r="H20" s="175">
        <v>14684.54711</v>
      </c>
      <c r="I20" s="175">
        <v>15911.97992</v>
      </c>
      <c r="J20" s="175">
        <v>15957.25548</v>
      </c>
      <c r="K20" s="101">
        <v>14281.22198</v>
      </c>
      <c r="L20" s="101">
        <v>15125.947189999999</v>
      </c>
      <c r="M20" s="101">
        <v>13561.539429999999</v>
      </c>
      <c r="N20" s="177">
        <v>177608.55488000001</v>
      </c>
    </row>
    <row r="21" spans="1:14" x14ac:dyDescent="0.2">
      <c r="A21" s="173" t="s">
        <v>53</v>
      </c>
      <c r="B21" s="175">
        <v>37690.289369999999</v>
      </c>
      <c r="C21" s="175">
        <v>34002.208060000004</v>
      </c>
      <c r="D21" s="175">
        <v>35016.024319999997</v>
      </c>
      <c r="E21" s="175">
        <v>32607.878800000002</v>
      </c>
      <c r="F21" s="175">
        <v>32074.045400000003</v>
      </c>
      <c r="G21" s="175">
        <v>39057.756450000001</v>
      </c>
      <c r="H21" s="175">
        <v>38541.103770000002</v>
      </c>
      <c r="I21" s="175">
        <v>37606.194149999996</v>
      </c>
      <c r="J21" s="175">
        <v>42661.364150000001</v>
      </c>
      <c r="K21" s="101">
        <v>46875.83642</v>
      </c>
      <c r="L21" s="101">
        <v>43786.505140000001</v>
      </c>
      <c r="M21" s="101">
        <v>43464.7909</v>
      </c>
      <c r="N21" s="177">
        <v>463383.99693000002</v>
      </c>
    </row>
    <row r="22" spans="1:14" x14ac:dyDescent="0.2">
      <c r="A22" s="173" t="s">
        <v>62</v>
      </c>
      <c r="B22" s="175">
        <v>9229.7353599999988</v>
      </c>
      <c r="C22" s="175">
        <v>9356.3667499999992</v>
      </c>
      <c r="D22" s="175">
        <v>9048.2186899999997</v>
      </c>
      <c r="E22" s="175">
        <v>10968.6265</v>
      </c>
      <c r="F22" s="175">
        <v>8288.2248099999997</v>
      </c>
      <c r="G22" s="175">
        <v>10119.94426</v>
      </c>
      <c r="H22" s="175">
        <v>9073.1804900000006</v>
      </c>
      <c r="I22" s="175">
        <v>8183.219430000001</v>
      </c>
      <c r="J22" s="175">
        <v>9258.6345799999999</v>
      </c>
      <c r="K22" s="101">
        <v>8874.9896099999987</v>
      </c>
      <c r="L22" s="101">
        <v>9372.1686399999999</v>
      </c>
      <c r="M22" s="101">
        <v>7810.7248900000004</v>
      </c>
      <c r="N22" s="177">
        <v>109584.03401</v>
      </c>
    </row>
    <row r="23" spans="1:14" x14ac:dyDescent="0.2">
      <c r="A23" s="173" t="s">
        <v>63</v>
      </c>
      <c r="B23" s="175">
        <v>10158.99353</v>
      </c>
      <c r="C23" s="175">
        <v>8785.3754100000006</v>
      </c>
      <c r="D23" s="175">
        <v>7512.7814500000004</v>
      </c>
      <c r="E23" s="175">
        <v>10535.4485</v>
      </c>
      <c r="F23" s="175">
        <v>9530.9112599999989</v>
      </c>
      <c r="G23" s="175">
        <v>11063.466480000001</v>
      </c>
      <c r="H23" s="175">
        <v>11110.447410000001</v>
      </c>
      <c r="I23" s="175">
        <v>10688.368210000001</v>
      </c>
      <c r="J23" s="175">
        <v>10603.10058</v>
      </c>
      <c r="K23" s="101">
        <v>10354.03073</v>
      </c>
      <c r="L23" s="101">
        <v>11141.34109</v>
      </c>
      <c r="M23" s="101">
        <v>10518.20126</v>
      </c>
      <c r="N23" s="177">
        <v>122002.46591000001</v>
      </c>
    </row>
    <row r="24" spans="1:14" x14ac:dyDescent="0.2">
      <c r="A24" s="173" t="s">
        <v>64</v>
      </c>
      <c r="B24" s="175">
        <v>14659.993700000001</v>
      </c>
      <c r="C24" s="175">
        <v>19470.73129</v>
      </c>
      <c r="D24" s="175">
        <v>16031.054189999999</v>
      </c>
      <c r="E24" s="175">
        <v>17507.034179999999</v>
      </c>
      <c r="F24" s="175">
        <v>12167.18686</v>
      </c>
      <c r="G24" s="175">
        <v>17098.11764</v>
      </c>
      <c r="H24" s="175">
        <v>16931.15191</v>
      </c>
      <c r="I24" s="175">
        <v>18396.270359999999</v>
      </c>
      <c r="J24" s="175">
        <v>20792.61161</v>
      </c>
      <c r="K24" s="101">
        <v>14202.662530000001</v>
      </c>
      <c r="L24" s="101">
        <v>15812.751060000001</v>
      </c>
      <c r="M24" s="101">
        <v>16772.029150000002</v>
      </c>
      <c r="N24" s="177">
        <v>199841.59448000003</v>
      </c>
    </row>
    <row r="25" spans="1:14" x14ac:dyDescent="0.2">
      <c r="A25" s="173" t="s">
        <v>57</v>
      </c>
      <c r="B25" s="175">
        <v>48023.441220000001</v>
      </c>
      <c r="C25" s="175">
        <v>44050.905020000006</v>
      </c>
      <c r="D25" s="175">
        <v>45606.27693</v>
      </c>
      <c r="E25" s="175">
        <v>62949.530800000008</v>
      </c>
      <c r="F25" s="175">
        <v>41536.890350000001</v>
      </c>
      <c r="G25" s="175">
        <v>41493.214469999999</v>
      </c>
      <c r="H25" s="175">
        <v>45061.160899999995</v>
      </c>
      <c r="I25" s="175">
        <v>49724.008759999997</v>
      </c>
      <c r="J25" s="175">
        <v>41774.443789999998</v>
      </c>
      <c r="K25" s="101">
        <v>43420.080270000006</v>
      </c>
      <c r="L25" s="101">
        <v>44613.804349999999</v>
      </c>
      <c r="M25" s="101">
        <v>44498.673929999997</v>
      </c>
      <c r="N25" s="177">
        <v>552752.43079000001</v>
      </c>
    </row>
    <row r="26" spans="1:14" x14ac:dyDescent="0.2">
      <c r="A26" s="173" t="s">
        <v>69</v>
      </c>
      <c r="B26" s="175">
        <v>276.99501000000004</v>
      </c>
      <c r="C26" s="175">
        <v>366.87536999999998</v>
      </c>
      <c r="D26" s="175">
        <v>219.64451</v>
      </c>
      <c r="E26" s="175">
        <v>391.06117</v>
      </c>
      <c r="F26" s="175">
        <v>206.31720000000001</v>
      </c>
      <c r="G26" s="175">
        <v>502.38779999999997</v>
      </c>
      <c r="H26" s="175">
        <v>471.07279000000005</v>
      </c>
      <c r="I26" s="175">
        <v>400.32617999999997</v>
      </c>
      <c r="J26" s="175">
        <v>405.82865000000004</v>
      </c>
      <c r="K26" s="101">
        <v>400.57682</v>
      </c>
      <c r="L26" s="101">
        <v>417.83416999999997</v>
      </c>
      <c r="M26" s="101">
        <v>374.91172</v>
      </c>
      <c r="N26" s="177">
        <v>4433.8313900000003</v>
      </c>
    </row>
    <row r="27" spans="1:14" x14ac:dyDescent="0.2">
      <c r="A27" s="173" t="s">
        <v>58</v>
      </c>
      <c r="B27" s="175">
        <v>22264.764940000001</v>
      </c>
      <c r="C27" s="175">
        <v>17977.211580000003</v>
      </c>
      <c r="D27" s="175">
        <v>20542.881960000002</v>
      </c>
      <c r="E27" s="175">
        <v>24537.63219</v>
      </c>
      <c r="F27" s="175">
        <v>17825.633429999998</v>
      </c>
      <c r="G27" s="175">
        <v>24393.291730000001</v>
      </c>
      <c r="H27" s="175">
        <v>18608.099679999999</v>
      </c>
      <c r="I27" s="175">
        <v>19599.140050000002</v>
      </c>
      <c r="J27" s="175">
        <v>22120.114150000001</v>
      </c>
      <c r="K27" s="101">
        <v>22482.125469999999</v>
      </c>
      <c r="L27" s="101">
        <v>29862.353920000001</v>
      </c>
      <c r="M27" s="101">
        <v>24970.635260000003</v>
      </c>
      <c r="N27" s="177">
        <v>265183.88435999997</v>
      </c>
    </row>
    <row r="28" spans="1:14" x14ac:dyDescent="0.2">
      <c r="A28" s="173" t="s">
        <v>60</v>
      </c>
      <c r="B28" s="175">
        <v>7240.4951600000004</v>
      </c>
      <c r="C28" s="175">
        <v>4521.32834</v>
      </c>
      <c r="D28" s="175">
        <v>5503.2444100000002</v>
      </c>
      <c r="E28" s="175">
        <v>4464.8500999999997</v>
      </c>
      <c r="F28" s="175">
        <v>23467.260320000001</v>
      </c>
      <c r="G28" s="175">
        <v>5351.0008500000004</v>
      </c>
      <c r="H28" s="175">
        <v>4073.13877</v>
      </c>
      <c r="I28" s="175">
        <v>4251.33961</v>
      </c>
      <c r="J28" s="175">
        <v>4399.72829</v>
      </c>
      <c r="K28" s="101">
        <v>3487.7936500000001</v>
      </c>
      <c r="L28" s="101">
        <v>5699.8540300000004</v>
      </c>
      <c r="M28" s="101">
        <v>7686.4966799999993</v>
      </c>
      <c r="N28" s="177">
        <v>80146.530210000012</v>
      </c>
    </row>
    <row r="29" spans="1:14" x14ac:dyDescent="0.2">
      <c r="A29" s="173" t="s">
        <v>66</v>
      </c>
      <c r="B29" s="175">
        <v>1592.8376500000002</v>
      </c>
      <c r="C29" s="175">
        <v>2276.0650799999999</v>
      </c>
      <c r="D29" s="175">
        <v>1541.7099599999999</v>
      </c>
      <c r="E29" s="175">
        <v>2168.1913399999999</v>
      </c>
      <c r="F29" s="175">
        <v>1259.5215700000001</v>
      </c>
      <c r="G29" s="175">
        <v>1756.72235</v>
      </c>
      <c r="H29" s="175">
        <v>1941.93418</v>
      </c>
      <c r="I29" s="175">
        <v>1495.3568700000001</v>
      </c>
      <c r="J29" s="175">
        <v>1785.9578700000002</v>
      </c>
      <c r="K29" s="101">
        <v>1533.6944699999999</v>
      </c>
      <c r="L29" s="101">
        <v>1661.8601500000002</v>
      </c>
      <c r="M29" s="101">
        <v>2024.1656300000002</v>
      </c>
      <c r="N29" s="177">
        <v>21038.01712</v>
      </c>
    </row>
    <row r="30" spans="1:14" x14ac:dyDescent="0.2">
      <c r="A30" s="172" t="s">
        <v>65</v>
      </c>
      <c r="B30" s="174">
        <v>162662.96909000003</v>
      </c>
      <c r="C30" s="174">
        <v>139694.79684999998</v>
      </c>
      <c r="D30" s="174">
        <v>121645.18404000001</v>
      </c>
      <c r="E30" s="174">
        <v>126339.10490999999</v>
      </c>
      <c r="F30" s="174">
        <v>124612.31726000001</v>
      </c>
      <c r="G30" s="174">
        <v>131056.19942</v>
      </c>
      <c r="H30" s="174">
        <v>130837.85151000001</v>
      </c>
      <c r="I30" s="174">
        <v>137768.31580000001</v>
      </c>
      <c r="J30" s="174">
        <v>130958.54166</v>
      </c>
      <c r="K30" s="98">
        <v>133482.87781999999</v>
      </c>
      <c r="L30" s="98">
        <v>137785.06266999998</v>
      </c>
      <c r="M30" s="98">
        <v>153898.24024000001</v>
      </c>
      <c r="N30" s="99">
        <v>1630741.4612700001</v>
      </c>
    </row>
    <row r="31" spans="1:14" x14ac:dyDescent="0.2">
      <c r="A31" s="173" t="s">
        <v>61</v>
      </c>
      <c r="B31" s="175">
        <v>1801.2482199999999</v>
      </c>
      <c r="C31" s="175">
        <v>12519.82567</v>
      </c>
      <c r="D31" s="175">
        <v>4476.9979599999997</v>
      </c>
      <c r="E31" s="175">
        <v>1689.1828800000001</v>
      </c>
      <c r="F31" s="175">
        <v>2234.3667999999998</v>
      </c>
      <c r="G31" s="175">
        <v>2087.1134200000001</v>
      </c>
      <c r="H31" s="175">
        <v>1712.5761500000001</v>
      </c>
      <c r="I31" s="175">
        <v>1773.7611600000002</v>
      </c>
      <c r="J31" s="175">
        <v>1788.5070499999999</v>
      </c>
      <c r="K31" s="101">
        <v>1658.9070300000001</v>
      </c>
      <c r="L31" s="101">
        <v>1724.5058100000001</v>
      </c>
      <c r="M31" s="101">
        <v>1949.6546400000002</v>
      </c>
      <c r="N31" s="177">
        <v>35416.646790000006</v>
      </c>
    </row>
    <row r="32" spans="1:14" x14ac:dyDescent="0.2">
      <c r="A32" s="173" t="s">
        <v>53</v>
      </c>
      <c r="B32" s="175">
        <v>773.62112999999999</v>
      </c>
      <c r="C32" s="175">
        <v>715.11636999999996</v>
      </c>
      <c r="D32" s="175">
        <v>733.79247999999995</v>
      </c>
      <c r="E32" s="175">
        <v>829.93190000000004</v>
      </c>
      <c r="F32" s="175">
        <v>814.10176000000001</v>
      </c>
      <c r="G32" s="175">
        <v>958.69312000000002</v>
      </c>
      <c r="H32" s="175">
        <v>829.41286000000002</v>
      </c>
      <c r="I32" s="175">
        <v>937.18518000000006</v>
      </c>
      <c r="J32" s="175">
        <v>854.03363999999999</v>
      </c>
      <c r="K32" s="101">
        <v>957.86595999999997</v>
      </c>
      <c r="L32" s="101">
        <v>831.38531</v>
      </c>
      <c r="M32" s="101">
        <v>1029.25694</v>
      </c>
      <c r="N32" s="177">
        <v>10264.396649999999</v>
      </c>
    </row>
    <row r="33" spans="1:14" x14ac:dyDescent="0.2">
      <c r="A33" s="173" t="s">
        <v>63</v>
      </c>
      <c r="B33" s="175">
        <v>3952.5976900000001</v>
      </c>
      <c r="C33" s="175">
        <v>3207.6924100000001</v>
      </c>
      <c r="D33" s="175">
        <v>2817.5758500000002</v>
      </c>
      <c r="E33" s="175">
        <v>3806.7849300000003</v>
      </c>
      <c r="F33" s="175">
        <v>3256.05204</v>
      </c>
      <c r="G33" s="175">
        <v>3734.0912899999998</v>
      </c>
      <c r="H33" s="175">
        <v>3977.1885899999997</v>
      </c>
      <c r="I33" s="175">
        <v>3692.3918399999998</v>
      </c>
      <c r="J33" s="175">
        <v>3885.32159</v>
      </c>
      <c r="K33" s="101">
        <v>3646.7280900000001</v>
      </c>
      <c r="L33" s="101">
        <v>3520.4923000000003</v>
      </c>
      <c r="M33" s="101">
        <v>5510.1854199999998</v>
      </c>
      <c r="N33" s="177">
        <v>45007.102039999998</v>
      </c>
    </row>
    <row r="34" spans="1:14" x14ac:dyDescent="0.2">
      <c r="A34" s="173" t="s">
        <v>67</v>
      </c>
      <c r="B34" s="175">
        <v>22595.537240000001</v>
      </c>
      <c r="C34" s="175">
        <v>20315.035550000001</v>
      </c>
      <c r="D34" s="175">
        <v>19004.96961</v>
      </c>
      <c r="E34" s="175">
        <v>18521.852340000001</v>
      </c>
      <c r="F34" s="175">
        <v>21662.62457</v>
      </c>
      <c r="G34" s="175">
        <v>19318.437959999999</v>
      </c>
      <c r="H34" s="175">
        <v>20678.121920000001</v>
      </c>
      <c r="I34" s="175">
        <v>23279.483479999999</v>
      </c>
      <c r="J34" s="175">
        <v>20706.938030000001</v>
      </c>
      <c r="K34" s="101">
        <v>19515.580839999999</v>
      </c>
      <c r="L34" s="101">
        <v>21131.190119999999</v>
      </c>
      <c r="M34" s="101">
        <v>22172.220300000001</v>
      </c>
      <c r="N34" s="177">
        <v>248901.99195999996</v>
      </c>
    </row>
    <row r="35" spans="1:14" x14ac:dyDescent="0.2">
      <c r="A35" s="173" t="s">
        <v>68</v>
      </c>
      <c r="B35" s="175">
        <v>4670.9294</v>
      </c>
      <c r="C35" s="175">
        <v>5542.4207999999999</v>
      </c>
      <c r="D35" s="175">
        <v>4434.7691599999998</v>
      </c>
      <c r="E35" s="175">
        <v>5139.6661699999995</v>
      </c>
      <c r="F35" s="175">
        <v>4057.99883</v>
      </c>
      <c r="G35" s="175">
        <v>4851.5915100000002</v>
      </c>
      <c r="H35" s="175">
        <v>4451.7861299999995</v>
      </c>
      <c r="I35" s="175">
        <v>5732.7493800000002</v>
      </c>
      <c r="J35" s="175">
        <v>4442.2410499999996</v>
      </c>
      <c r="K35" s="101">
        <v>4842.3016900000002</v>
      </c>
      <c r="L35" s="101">
        <v>7043.9850700000006</v>
      </c>
      <c r="M35" s="101">
        <v>7065.5777700000008</v>
      </c>
      <c r="N35" s="177">
        <v>62276.016960000008</v>
      </c>
    </row>
    <row r="36" spans="1:14" x14ac:dyDescent="0.2">
      <c r="A36" s="173" t="s">
        <v>64</v>
      </c>
      <c r="B36" s="175">
        <v>10392.56186</v>
      </c>
      <c r="C36" s="175">
        <v>10493.76302</v>
      </c>
      <c r="D36" s="175">
        <v>9679.7666200000003</v>
      </c>
      <c r="E36" s="175">
        <v>10763.335779999999</v>
      </c>
      <c r="F36" s="175">
        <v>10512.945179999999</v>
      </c>
      <c r="G36" s="175">
        <v>10730.05675</v>
      </c>
      <c r="H36" s="175">
        <v>11112.885689999999</v>
      </c>
      <c r="I36" s="175">
        <v>10874.815130000001</v>
      </c>
      <c r="J36" s="175">
        <v>11784.53536</v>
      </c>
      <c r="K36" s="101">
        <v>12066.030919999999</v>
      </c>
      <c r="L36" s="101">
        <v>11192.44016</v>
      </c>
      <c r="M36" s="101">
        <v>11987.305390000001</v>
      </c>
      <c r="N36" s="177">
        <v>131590.44185999999</v>
      </c>
    </row>
    <row r="37" spans="1:14" x14ac:dyDescent="0.2">
      <c r="A37" s="173" t="s">
        <v>57</v>
      </c>
      <c r="B37" s="175">
        <v>4242.1560399999998</v>
      </c>
      <c r="C37" s="175">
        <v>4878.9774500000003</v>
      </c>
      <c r="D37" s="175">
        <v>4923.8077999999996</v>
      </c>
      <c r="E37" s="175">
        <v>5075.5289499999999</v>
      </c>
      <c r="F37" s="175">
        <v>4467.92695</v>
      </c>
      <c r="G37" s="175">
        <v>5179.4384700000001</v>
      </c>
      <c r="H37" s="175">
        <v>5290.6280600000009</v>
      </c>
      <c r="I37" s="175">
        <v>8121.3372099999997</v>
      </c>
      <c r="J37" s="175">
        <v>11173.824950000002</v>
      </c>
      <c r="K37" s="101">
        <v>10899.255450000001</v>
      </c>
      <c r="L37" s="101">
        <v>10534.36586</v>
      </c>
      <c r="M37" s="101">
        <v>11309.590890000001</v>
      </c>
      <c r="N37" s="177">
        <v>86096.838080000016</v>
      </c>
    </row>
    <row r="38" spans="1:14" x14ac:dyDescent="0.2">
      <c r="A38" s="173" t="s">
        <v>69</v>
      </c>
      <c r="B38" s="175">
        <v>4283.4932900000003</v>
      </c>
      <c r="C38" s="175">
        <v>3799.38996</v>
      </c>
      <c r="D38" s="175">
        <v>3715.9438599999999</v>
      </c>
      <c r="E38" s="175">
        <v>3703.0752400000001</v>
      </c>
      <c r="F38" s="175">
        <v>3536.5748900000003</v>
      </c>
      <c r="G38" s="175">
        <v>2974.82798</v>
      </c>
      <c r="H38" s="175">
        <v>3062.1555899999998</v>
      </c>
      <c r="I38" s="175">
        <v>3166.1006600000001</v>
      </c>
      <c r="J38" s="175">
        <v>3137.5145500000003</v>
      </c>
      <c r="K38" s="101">
        <v>2792.1666800000003</v>
      </c>
      <c r="L38" s="101">
        <v>3571.0143800000001</v>
      </c>
      <c r="M38" s="101">
        <v>3949.2072600000001</v>
      </c>
      <c r="N38" s="177">
        <v>41691.464340000006</v>
      </c>
    </row>
    <row r="39" spans="1:14" ht="12.6" customHeight="1" x14ac:dyDescent="0.2">
      <c r="A39" s="173" t="s">
        <v>58</v>
      </c>
      <c r="B39" s="175">
        <v>37550.750500000002</v>
      </c>
      <c r="C39" s="175">
        <v>29497.404310000002</v>
      </c>
      <c r="D39" s="175">
        <v>25808.499830000001</v>
      </c>
      <c r="E39" s="175">
        <v>25803.24768</v>
      </c>
      <c r="F39" s="175">
        <v>25423.735789999999</v>
      </c>
      <c r="G39" s="175">
        <v>27268.756810000003</v>
      </c>
      <c r="H39" s="175">
        <v>26366.246279999999</v>
      </c>
      <c r="I39" s="175">
        <v>27056.688190000001</v>
      </c>
      <c r="J39" s="175">
        <v>25158.902890000001</v>
      </c>
      <c r="K39" s="101">
        <v>25834.694520000001</v>
      </c>
      <c r="L39" s="101">
        <v>26655.113359999999</v>
      </c>
      <c r="M39" s="101">
        <v>30169.022629999999</v>
      </c>
      <c r="N39" s="177">
        <v>332593.06279</v>
      </c>
    </row>
    <row r="40" spans="1:14" x14ac:dyDescent="0.2">
      <c r="A40" s="173" t="s">
        <v>60</v>
      </c>
      <c r="B40" s="175">
        <v>16767.72236</v>
      </c>
      <c r="C40" s="175">
        <v>14808.52694</v>
      </c>
      <c r="D40" s="175">
        <v>15923.266210000002</v>
      </c>
      <c r="E40" s="175">
        <v>17133.565979999999</v>
      </c>
      <c r="F40" s="175">
        <v>14628.747160000001</v>
      </c>
      <c r="G40" s="175">
        <v>12891.818600000001</v>
      </c>
      <c r="H40" s="175">
        <v>11962.197990000001</v>
      </c>
      <c r="I40" s="175">
        <v>13361.508019999999</v>
      </c>
      <c r="J40" s="175">
        <v>11244.30314</v>
      </c>
      <c r="K40" s="101">
        <v>15686.169330000001</v>
      </c>
      <c r="L40" s="101">
        <v>16586.591759999999</v>
      </c>
      <c r="M40" s="101">
        <v>17969.84071</v>
      </c>
      <c r="N40" s="177">
        <v>178964.25819999998</v>
      </c>
    </row>
    <row r="41" spans="1:14" x14ac:dyDescent="0.2">
      <c r="A41" s="173" t="s">
        <v>96</v>
      </c>
      <c r="B41" s="175">
        <v>12156.515740000001</v>
      </c>
      <c r="C41" s="175">
        <v>10245.10707</v>
      </c>
      <c r="D41" s="175">
        <v>10111.830290000002</v>
      </c>
      <c r="E41" s="175">
        <v>10659.17524</v>
      </c>
      <c r="F41" s="175">
        <v>10741.969540000002</v>
      </c>
      <c r="G41" s="175">
        <v>11211.61844</v>
      </c>
      <c r="H41" s="175">
        <v>11266.888989999999</v>
      </c>
      <c r="I41" s="175">
        <v>12443.561710000002</v>
      </c>
      <c r="J41" s="175">
        <v>11864.181710000001</v>
      </c>
      <c r="K41" s="101">
        <v>12128.713750000001</v>
      </c>
      <c r="L41" s="101">
        <v>12427.99157</v>
      </c>
      <c r="M41" s="101">
        <v>12231.165870000001</v>
      </c>
      <c r="N41" s="177">
        <v>137488.71992</v>
      </c>
    </row>
    <row r="42" spans="1:14" x14ac:dyDescent="0.2">
      <c r="A42" s="173" t="s">
        <v>66</v>
      </c>
      <c r="B42" s="175">
        <v>43475.835619999998</v>
      </c>
      <c r="C42" s="175">
        <v>23671.5373</v>
      </c>
      <c r="D42" s="175">
        <v>20013.964370000002</v>
      </c>
      <c r="E42" s="175">
        <v>23213.757819999999</v>
      </c>
      <c r="F42" s="175">
        <v>23275.27375</v>
      </c>
      <c r="G42" s="175">
        <v>29849.755069999999</v>
      </c>
      <c r="H42" s="175">
        <v>30127.763260000003</v>
      </c>
      <c r="I42" s="175">
        <v>27328.733840000001</v>
      </c>
      <c r="J42" s="175">
        <v>24918.237699999998</v>
      </c>
      <c r="K42" s="101">
        <v>23454.46356</v>
      </c>
      <c r="L42" s="101">
        <v>22565.986969999998</v>
      </c>
      <c r="M42" s="101">
        <v>28555.212420000003</v>
      </c>
      <c r="N42" s="177">
        <v>320450.52168000001</v>
      </c>
    </row>
    <row r="43" spans="1:14" x14ac:dyDescent="0.2">
      <c r="A43" s="172" t="s">
        <v>70</v>
      </c>
      <c r="B43" s="174">
        <v>12733.966619999999</v>
      </c>
      <c r="C43" s="174">
        <v>11370.857030000001</v>
      </c>
      <c r="D43" s="174">
        <v>9176.5926799999997</v>
      </c>
      <c r="E43" s="174">
        <v>10681.105170000001</v>
      </c>
      <c r="F43" s="174">
        <v>10002.93543</v>
      </c>
      <c r="G43" s="174">
        <v>11258.418969999999</v>
      </c>
      <c r="H43" s="174">
        <v>11134.41037</v>
      </c>
      <c r="I43" s="174">
        <v>12242.272750000002</v>
      </c>
      <c r="J43" s="174">
        <v>11891.702590000001</v>
      </c>
      <c r="K43" s="98">
        <v>11890.46587</v>
      </c>
      <c r="L43" s="98">
        <v>11492.2567</v>
      </c>
      <c r="M43" s="98">
        <v>11891.88018</v>
      </c>
      <c r="N43" s="99">
        <v>135766.86436000001</v>
      </c>
    </row>
    <row r="44" spans="1:14" x14ac:dyDescent="0.2">
      <c r="A44" s="173" t="s">
        <v>58</v>
      </c>
      <c r="B44" s="175">
        <v>1742.8567700000001</v>
      </c>
      <c r="C44" s="175">
        <v>1913.6077600000001</v>
      </c>
      <c r="D44" s="175">
        <v>1533.46146</v>
      </c>
      <c r="E44" s="175">
        <v>1598.9972600000001</v>
      </c>
      <c r="F44" s="175">
        <v>1648.3679500000001</v>
      </c>
      <c r="G44" s="175">
        <v>1790.81438</v>
      </c>
      <c r="H44" s="175">
        <v>2048.6571300000001</v>
      </c>
      <c r="I44" s="175">
        <v>1828.65905</v>
      </c>
      <c r="J44" s="175">
        <v>1903.7671300000002</v>
      </c>
      <c r="K44" s="101">
        <v>1796.10528</v>
      </c>
      <c r="L44" s="101">
        <v>2167.7028599999999</v>
      </c>
      <c r="M44" s="101">
        <v>2062.2559299999998</v>
      </c>
      <c r="N44" s="177">
        <v>22035.252960000002</v>
      </c>
    </row>
    <row r="45" spans="1:14" ht="13.15" customHeight="1" x14ac:dyDescent="0.2">
      <c r="A45" s="173" t="s">
        <v>71</v>
      </c>
      <c r="B45" s="175">
        <v>10991.109849999999</v>
      </c>
      <c r="C45" s="175">
        <v>9457.2492700000003</v>
      </c>
      <c r="D45" s="175">
        <v>7643.1312199999993</v>
      </c>
      <c r="E45" s="175">
        <v>9082.1079100000006</v>
      </c>
      <c r="F45" s="175">
        <v>8354.5674799999997</v>
      </c>
      <c r="G45" s="175">
        <v>9467.604589999999</v>
      </c>
      <c r="H45" s="175">
        <v>9085.75324</v>
      </c>
      <c r="I45" s="175">
        <v>10413.613700000002</v>
      </c>
      <c r="J45" s="175">
        <v>9987.9354600000006</v>
      </c>
      <c r="K45" s="101">
        <v>10094.36059</v>
      </c>
      <c r="L45" s="101">
        <v>9324.5538400000005</v>
      </c>
      <c r="M45" s="101">
        <v>9829.6242500000008</v>
      </c>
      <c r="N45" s="177">
        <v>113731.61139999999</v>
      </c>
    </row>
    <row r="46" spans="1:14" ht="13.5" thickBot="1" x14ac:dyDescent="0.25">
      <c r="A46" s="42" t="s">
        <v>33</v>
      </c>
      <c r="B46" s="49">
        <v>771192.58304000006</v>
      </c>
      <c r="C46" s="49">
        <v>667971.89201999991</v>
      </c>
      <c r="D46" s="49">
        <v>646848.58071999997</v>
      </c>
      <c r="E46" s="49">
        <v>775848.81742999994</v>
      </c>
      <c r="F46" s="49">
        <v>730582.05672999995</v>
      </c>
      <c r="G46" s="49">
        <v>755534.35644</v>
      </c>
      <c r="H46" s="49">
        <v>764146.1743500001</v>
      </c>
      <c r="I46" s="49">
        <v>773690.43970999995</v>
      </c>
      <c r="J46" s="49">
        <v>790787.96123000002</v>
      </c>
      <c r="K46" s="49">
        <v>779455.23129000003</v>
      </c>
      <c r="L46" s="49">
        <v>820866.79229000001</v>
      </c>
      <c r="M46" s="49">
        <v>834171.94459999993</v>
      </c>
      <c r="N46" s="49">
        <v>9111096.8298499994</v>
      </c>
    </row>
    <row r="47" spans="1:14" s="73" customFormat="1" ht="13.5" thickTop="1" x14ac:dyDescent="0.2">
      <c r="A47" s="74" t="s">
        <v>72</v>
      </c>
      <c r="B47"/>
      <c r="C47"/>
      <c r="D47"/>
      <c r="E47" s="75"/>
      <c r="F47" s="75"/>
      <c r="G47" s="75"/>
      <c r="H47" s="75"/>
      <c r="I47" s="75"/>
      <c r="J47" s="75"/>
      <c r="K47" s="75"/>
      <c r="L47" s="75"/>
      <c r="M47" s="75"/>
      <c r="N47" s="74"/>
    </row>
    <row r="48" spans="1:14" s="73" customFormat="1" ht="10.9" customHeight="1" x14ac:dyDescent="0.2">
      <c r="A48" s="200" t="s">
        <v>161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</row>
    <row r="49" spans="1:14" s="73" customFormat="1" x14ac:dyDescent="0.2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</row>
    <row r="50" spans="1:14" s="73" customFormat="1" ht="12.75" customHeight="1" x14ac:dyDescent="0.2">
      <c r="A50" s="74" t="s">
        <v>179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x14ac:dyDescent="0.2">
      <c r="B52" s="96"/>
      <c r="C52" s="96"/>
      <c r="D52" s="96"/>
      <c r="E52" s="96"/>
      <c r="F52" s="96"/>
      <c r="G52" s="96"/>
      <c r="H52" s="96"/>
      <c r="I52" s="96"/>
    </row>
    <row r="53" spans="1:14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4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1:14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</row>
    <row r="56" spans="1:14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1:14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1:14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</row>
    <row r="60" spans="1:14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</row>
    <row r="61" spans="1:14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</row>
    <row r="63" spans="1:14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</row>
    <row r="64" spans="1:14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</row>
    <row r="65" spans="2:14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</row>
    <row r="66" spans="2:14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</row>
    <row r="67" spans="2:14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  <row r="68" spans="2:14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</row>
    <row r="69" spans="2:14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pans="2:14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4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</row>
    <row r="74" spans="2:14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</row>
    <row r="75" spans="2:14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</row>
    <row r="76" spans="2:14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</row>
    <row r="77" spans="2:14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</row>
    <row r="78" spans="2:14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</row>
    <row r="79" spans="2:14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</row>
    <row r="80" spans="2:14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</row>
    <row r="81" spans="2:14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</row>
    <row r="82" spans="2:14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</row>
    <row r="83" spans="2:14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</row>
    <row r="84" spans="2:14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</row>
    <row r="85" spans="2:14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2:14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</row>
    <row r="87" spans="2:14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</row>
    <row r="88" spans="2:14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</row>
    <row r="89" spans="2:14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</row>
    <row r="90" spans="2:14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</row>
    <row r="91" spans="2:14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</row>
    <row r="92" spans="2:14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</row>
    <row r="93" spans="2:14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</row>
    <row r="94" spans="2:14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</row>
    <row r="95" spans="2:14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</row>
    <row r="96" spans="2:14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</row>
    <row r="97" spans="2:14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</row>
    <row r="98" spans="2:14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</row>
    <row r="99" spans="2:14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</row>
    <row r="100" spans="2:14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</row>
    <row r="101" spans="2:14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</row>
    <row r="102" spans="2:14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</row>
    <row r="103" spans="2:14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</row>
    <row r="104" spans="2:14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</row>
    <row r="105" spans="2:14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</row>
    <row r="106" spans="2:14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</row>
    <row r="107" spans="2:14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</row>
    <row r="108" spans="2:14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</row>
    <row r="109" spans="2:14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</row>
    <row r="110" spans="2:14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</row>
    <row r="111" spans="2:14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</row>
    <row r="112" spans="2:14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</row>
    <row r="113" spans="2:14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</row>
    <row r="114" spans="2:14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</row>
    <row r="115" spans="2:14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</row>
    <row r="116" spans="2:14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</row>
    <row r="117" spans="2:14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</row>
    <row r="118" spans="2:14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</row>
    <row r="119" spans="2:14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</row>
    <row r="120" spans="2:14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</row>
    <row r="121" spans="2:14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</row>
    <row r="122" spans="2:14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</row>
    <row r="123" spans="2:14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</sheetData>
  <mergeCells count="2">
    <mergeCell ref="L2:N2"/>
    <mergeCell ref="A48:N49"/>
  </mergeCells>
  <pageMargins left="0.7" right="0.7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showGridLines="0" zoomScaleNormal="100" workbookViewId="0">
      <selection activeCell="N44" sqref="N44"/>
    </sheetView>
  </sheetViews>
  <sheetFormatPr defaultRowHeight="12.75" x14ac:dyDescent="0.2"/>
  <cols>
    <col min="1" max="1" width="43.7109375" customWidth="1"/>
    <col min="2" max="2" width="11.85546875" bestFit="1" customWidth="1"/>
    <col min="3" max="13" width="10.28515625" bestFit="1" customWidth="1"/>
    <col min="14" max="14" width="15.5703125" bestFit="1" customWidth="1"/>
  </cols>
  <sheetData>
    <row r="1" spans="1:14" x14ac:dyDescent="0.2">
      <c r="A1" s="94" t="s">
        <v>177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4" x14ac:dyDescent="0.2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113</v>
      </c>
      <c r="L2" s="199" t="s">
        <v>160</v>
      </c>
      <c r="M2" s="199"/>
      <c r="N2" s="199"/>
    </row>
    <row r="3" spans="1:14" ht="13.5" thickBot="1" x14ac:dyDescent="0.25">
      <c r="A3" s="42" t="s">
        <v>34</v>
      </c>
      <c r="B3" s="92" t="s">
        <v>35</v>
      </c>
      <c r="C3" s="92" t="s">
        <v>36</v>
      </c>
      <c r="D3" s="92" t="s">
        <v>37</v>
      </c>
      <c r="E3" s="92" t="s">
        <v>38</v>
      </c>
      <c r="F3" s="92" t="s">
        <v>39</v>
      </c>
      <c r="G3" s="92" t="s">
        <v>40</v>
      </c>
      <c r="H3" s="92" t="s">
        <v>41</v>
      </c>
      <c r="I3" s="92" t="s">
        <v>42</v>
      </c>
      <c r="J3" s="92" t="s">
        <v>43</v>
      </c>
      <c r="K3" s="92" t="s">
        <v>44</v>
      </c>
      <c r="L3" s="92" t="s">
        <v>45</v>
      </c>
      <c r="M3" s="92" t="s">
        <v>46</v>
      </c>
      <c r="N3" s="92" t="s">
        <v>33</v>
      </c>
    </row>
    <row r="4" spans="1:14" ht="13.5" thickTop="1" x14ac:dyDescent="0.2">
      <c r="A4" s="172" t="s">
        <v>92</v>
      </c>
      <c r="B4" s="97">
        <v>130631.76434000001</v>
      </c>
      <c r="C4" s="97">
        <v>117475.61734</v>
      </c>
      <c r="D4" s="97">
        <v>124356.13431000001</v>
      </c>
      <c r="E4" s="98">
        <v>141294.46369</v>
      </c>
      <c r="F4" s="98">
        <v>148447.77055000002</v>
      </c>
      <c r="G4" s="98">
        <v>153913.37484999999</v>
      </c>
      <c r="H4" s="98">
        <v>138349.06433000002</v>
      </c>
      <c r="I4" s="98">
        <v>141260.55291</v>
      </c>
      <c r="J4" s="98" t="s">
        <v>182</v>
      </c>
      <c r="K4" s="98" t="s">
        <v>182</v>
      </c>
      <c r="L4" s="98" t="s">
        <v>182</v>
      </c>
      <c r="M4" s="98" t="s">
        <v>182</v>
      </c>
      <c r="N4" s="99">
        <v>1095728.7423200002</v>
      </c>
    </row>
    <row r="5" spans="1:14" ht="13.9" customHeight="1" x14ac:dyDescent="0.2">
      <c r="A5" s="172" t="s">
        <v>93</v>
      </c>
      <c r="B5" s="97">
        <v>43397.15451</v>
      </c>
      <c r="C5" s="97">
        <v>38636.992590000002</v>
      </c>
      <c r="D5" s="97">
        <v>35814.714390000001</v>
      </c>
      <c r="E5" s="98">
        <v>38601.490300000005</v>
      </c>
      <c r="F5" s="98">
        <v>42408.600189999997</v>
      </c>
      <c r="G5" s="98">
        <v>41762.97868</v>
      </c>
      <c r="H5" s="98">
        <v>37297.38796</v>
      </c>
      <c r="I5" s="98">
        <v>47672.930639999999</v>
      </c>
      <c r="J5" s="98" t="s">
        <v>182</v>
      </c>
      <c r="K5" s="98" t="s">
        <v>182</v>
      </c>
      <c r="L5" s="98" t="s">
        <v>182</v>
      </c>
      <c r="M5" s="98" t="s">
        <v>182</v>
      </c>
      <c r="N5" s="99">
        <v>325592.24926000001</v>
      </c>
    </row>
    <row r="6" spans="1:14" ht="15" customHeight="1" x14ac:dyDescent="0.2">
      <c r="A6" s="172" t="s">
        <v>94</v>
      </c>
      <c r="B6" s="97">
        <v>86887.708740000002</v>
      </c>
      <c r="C6" s="97">
        <v>72913.033590000006</v>
      </c>
      <c r="D6" s="97">
        <v>84164.863519999999</v>
      </c>
      <c r="E6" s="98">
        <v>83961.555730000007</v>
      </c>
      <c r="F6" s="98">
        <v>81474.836370000005</v>
      </c>
      <c r="G6" s="98">
        <v>86770.16687999999</v>
      </c>
      <c r="H6" s="98">
        <v>81887.35944</v>
      </c>
      <c r="I6" s="98">
        <v>76086.025960000014</v>
      </c>
      <c r="J6" s="98" t="s">
        <v>182</v>
      </c>
      <c r="K6" s="98" t="s">
        <v>182</v>
      </c>
      <c r="L6" s="98" t="s">
        <v>182</v>
      </c>
      <c r="M6" s="98" t="s">
        <v>182</v>
      </c>
      <c r="N6" s="99">
        <v>654145.55022999994</v>
      </c>
    </row>
    <row r="7" spans="1:14" x14ac:dyDescent="0.2">
      <c r="A7" s="172" t="s">
        <v>95</v>
      </c>
      <c r="B7" s="97">
        <v>79207.549129999999</v>
      </c>
      <c r="C7" s="97">
        <v>73335.557680000013</v>
      </c>
      <c r="D7" s="97">
        <v>66807.555509999991</v>
      </c>
      <c r="E7" s="98">
        <v>91924.879600000015</v>
      </c>
      <c r="F7" s="98">
        <v>76675.414919999996</v>
      </c>
      <c r="G7" s="98">
        <v>128632.89489</v>
      </c>
      <c r="H7" s="98">
        <v>111020.72398000001</v>
      </c>
      <c r="I7" s="98">
        <v>96921.888290000003</v>
      </c>
      <c r="J7" s="98" t="s">
        <v>182</v>
      </c>
      <c r="K7" s="98" t="s">
        <v>182</v>
      </c>
      <c r="L7" s="98" t="s">
        <v>182</v>
      </c>
      <c r="M7" s="98" t="s">
        <v>182</v>
      </c>
      <c r="N7" s="99">
        <v>724526.46400000004</v>
      </c>
    </row>
    <row r="8" spans="1:14" ht="13.9" customHeight="1" x14ac:dyDescent="0.2">
      <c r="A8" s="172" t="s">
        <v>51</v>
      </c>
      <c r="B8" s="97">
        <v>1597.34503</v>
      </c>
      <c r="C8" s="97">
        <v>1813.10707</v>
      </c>
      <c r="D8" s="97">
        <v>2919.5821000000001</v>
      </c>
      <c r="E8" s="98">
        <v>2315.8634400000001</v>
      </c>
      <c r="F8" s="98">
        <v>1866.9651600000002</v>
      </c>
      <c r="G8" s="98">
        <v>3056.7342400000002</v>
      </c>
      <c r="H8" s="98">
        <v>4331.6349500000006</v>
      </c>
      <c r="I8" s="98">
        <v>3686.56799</v>
      </c>
      <c r="J8" s="98" t="s">
        <v>182</v>
      </c>
      <c r="K8" s="98" t="s">
        <v>182</v>
      </c>
      <c r="L8" s="98" t="s">
        <v>182</v>
      </c>
      <c r="M8" s="98" t="s">
        <v>182</v>
      </c>
      <c r="N8" s="99">
        <v>21587.79998</v>
      </c>
    </row>
    <row r="9" spans="1:14" x14ac:dyDescent="0.2">
      <c r="A9" s="172" t="s">
        <v>52</v>
      </c>
      <c r="B9" s="97">
        <v>117790.45845000001</v>
      </c>
      <c r="C9" s="97">
        <v>95848.466200000024</v>
      </c>
      <c r="D9" s="97">
        <v>81375.892890000003</v>
      </c>
      <c r="E9" s="98">
        <v>98535.769120000012</v>
      </c>
      <c r="F9" s="98">
        <v>95917.609579999989</v>
      </c>
      <c r="G9" s="98">
        <v>104758.45083999998</v>
      </c>
      <c r="H9" s="98">
        <v>110061.78333999998</v>
      </c>
      <c r="I9" s="98">
        <v>99072.488729999983</v>
      </c>
      <c r="J9" s="98" t="s">
        <v>182</v>
      </c>
      <c r="K9" s="98" t="s">
        <v>182</v>
      </c>
      <c r="L9" s="98" t="s">
        <v>182</v>
      </c>
      <c r="M9" s="98" t="s">
        <v>182</v>
      </c>
      <c r="N9" s="99">
        <v>803360.91914999997</v>
      </c>
    </row>
    <row r="10" spans="1:14" x14ac:dyDescent="0.2">
      <c r="A10" s="173" t="s">
        <v>55</v>
      </c>
      <c r="B10" s="100">
        <v>14944.131519999999</v>
      </c>
      <c r="C10" s="100">
        <v>15778.088220000001</v>
      </c>
      <c r="D10" s="100">
        <v>15421.787460000001</v>
      </c>
      <c r="E10" s="101">
        <v>15225.02016</v>
      </c>
      <c r="F10" s="101">
        <v>15306.922470000001</v>
      </c>
      <c r="G10" s="101">
        <v>15444.36534</v>
      </c>
      <c r="H10" s="101">
        <v>15176.692570000001</v>
      </c>
      <c r="I10" s="101">
        <v>13820.708919999999</v>
      </c>
      <c r="J10" s="101" t="s">
        <v>182</v>
      </c>
      <c r="K10" s="101" t="s">
        <v>182</v>
      </c>
      <c r="L10" s="101" t="s">
        <v>182</v>
      </c>
      <c r="M10" s="101" t="s">
        <v>182</v>
      </c>
      <c r="N10" s="177">
        <v>121117.71666000001</v>
      </c>
    </row>
    <row r="11" spans="1:14" x14ac:dyDescent="0.2">
      <c r="A11" s="173" t="s">
        <v>53</v>
      </c>
      <c r="B11" s="100">
        <v>54830.996920000005</v>
      </c>
      <c r="C11" s="100">
        <v>43593.676770000005</v>
      </c>
      <c r="D11" s="100">
        <v>27263.54535</v>
      </c>
      <c r="E11" s="101">
        <v>43776.36047</v>
      </c>
      <c r="F11" s="101">
        <v>38615.102509999997</v>
      </c>
      <c r="G11" s="101">
        <v>44632.098259999999</v>
      </c>
      <c r="H11" s="101">
        <v>54325.860030000003</v>
      </c>
      <c r="I11" s="101">
        <v>41994.042930000003</v>
      </c>
      <c r="J11" s="101" t="s">
        <v>182</v>
      </c>
      <c r="K11" s="101" t="s">
        <v>182</v>
      </c>
      <c r="L11" s="101" t="s">
        <v>182</v>
      </c>
      <c r="M11" s="101" t="s">
        <v>182</v>
      </c>
      <c r="N11" s="177">
        <v>349031.68323999998</v>
      </c>
    </row>
    <row r="12" spans="1:14" x14ac:dyDescent="0.2">
      <c r="A12" s="173" t="s">
        <v>54</v>
      </c>
      <c r="B12" s="100">
        <v>6930.0662400000001</v>
      </c>
      <c r="C12" s="100">
        <v>6668.7598100000005</v>
      </c>
      <c r="D12" s="100">
        <v>5880.7270699999999</v>
      </c>
      <c r="E12" s="101">
        <v>6141.0482300000003</v>
      </c>
      <c r="F12" s="101">
        <v>7788.0191199999999</v>
      </c>
      <c r="G12" s="101">
        <v>8600.2837400000008</v>
      </c>
      <c r="H12" s="101">
        <v>7621.2889699999996</v>
      </c>
      <c r="I12" s="101">
        <v>9344.6556099999998</v>
      </c>
      <c r="J12" s="101" t="s">
        <v>182</v>
      </c>
      <c r="K12" s="101" t="s">
        <v>182</v>
      </c>
      <c r="L12" s="101" t="s">
        <v>182</v>
      </c>
      <c r="M12" s="101" t="s">
        <v>182</v>
      </c>
      <c r="N12" s="177">
        <v>58974.848790000004</v>
      </c>
    </row>
    <row r="13" spans="1:14" x14ac:dyDescent="0.2">
      <c r="A13" s="173" t="s">
        <v>63</v>
      </c>
      <c r="B13" s="100">
        <v>895.69920000000002</v>
      </c>
      <c r="C13" s="100">
        <v>473.59210999999999</v>
      </c>
      <c r="D13" s="100">
        <v>698.25996999999995</v>
      </c>
      <c r="E13" s="101">
        <v>848.33126000000004</v>
      </c>
      <c r="F13" s="101">
        <v>907.50512000000003</v>
      </c>
      <c r="G13" s="101">
        <v>870.46377000000007</v>
      </c>
      <c r="H13" s="101">
        <v>724.98652000000004</v>
      </c>
      <c r="I13" s="101">
        <v>721.26784999999995</v>
      </c>
      <c r="J13" s="101" t="s">
        <v>182</v>
      </c>
      <c r="K13" s="101" t="s">
        <v>182</v>
      </c>
      <c r="L13" s="101" t="s">
        <v>182</v>
      </c>
      <c r="M13" s="101" t="s">
        <v>182</v>
      </c>
      <c r="N13" s="177">
        <v>6140.1058000000012</v>
      </c>
    </row>
    <row r="14" spans="1:14" x14ac:dyDescent="0.2">
      <c r="A14" s="173" t="s">
        <v>57</v>
      </c>
      <c r="B14" s="100">
        <v>3136.5655400000001</v>
      </c>
      <c r="C14" s="100">
        <v>4859.17094</v>
      </c>
      <c r="D14" s="100">
        <v>5320.0144</v>
      </c>
      <c r="E14" s="101">
        <v>4506.2420300000003</v>
      </c>
      <c r="F14" s="101">
        <v>6527.9957100000001</v>
      </c>
      <c r="G14" s="101">
        <v>4486.6454599999997</v>
      </c>
      <c r="H14" s="101">
        <v>3677.5874900000003</v>
      </c>
      <c r="I14" s="101">
        <v>4210.1585999999998</v>
      </c>
      <c r="J14" s="101" t="s">
        <v>182</v>
      </c>
      <c r="K14" s="101" t="s">
        <v>182</v>
      </c>
      <c r="L14" s="101" t="s">
        <v>182</v>
      </c>
      <c r="M14" s="101" t="s">
        <v>182</v>
      </c>
      <c r="N14" s="177">
        <v>36724.380170000004</v>
      </c>
    </row>
    <row r="15" spans="1:14" x14ac:dyDescent="0.2">
      <c r="A15" s="173" t="s">
        <v>69</v>
      </c>
      <c r="B15" s="100">
        <v>1056.0524499999999</v>
      </c>
      <c r="C15" s="100">
        <v>882.39711</v>
      </c>
      <c r="D15" s="100">
        <v>1038.9481000000001</v>
      </c>
      <c r="E15" s="101">
        <v>1019.66715</v>
      </c>
      <c r="F15" s="101">
        <v>1354.9818500000001</v>
      </c>
      <c r="G15" s="101">
        <v>1076.6485600000001</v>
      </c>
      <c r="H15" s="101">
        <v>1327.8854099999999</v>
      </c>
      <c r="I15" s="101">
        <v>1334.41742</v>
      </c>
      <c r="J15" s="101" t="s">
        <v>182</v>
      </c>
      <c r="K15" s="101" t="s">
        <v>182</v>
      </c>
      <c r="L15" s="101" t="s">
        <v>182</v>
      </c>
      <c r="M15" s="101" t="s">
        <v>182</v>
      </c>
      <c r="N15" s="177">
        <v>9090.9980500000001</v>
      </c>
    </row>
    <row r="16" spans="1:14" x14ac:dyDescent="0.2">
      <c r="A16" s="173" t="s">
        <v>58</v>
      </c>
      <c r="B16" s="100">
        <v>34092.597170000001</v>
      </c>
      <c r="C16" s="100">
        <v>22106.6387</v>
      </c>
      <c r="D16" s="100">
        <v>24341.578710000002</v>
      </c>
      <c r="E16" s="101">
        <v>25365.322260000001</v>
      </c>
      <c r="F16" s="101">
        <v>23951.91963</v>
      </c>
      <c r="G16" s="101">
        <v>27953.768550000001</v>
      </c>
      <c r="H16" s="101">
        <v>25141.131020000001</v>
      </c>
      <c r="I16" s="101">
        <v>25698.79119</v>
      </c>
      <c r="J16" s="101" t="s">
        <v>182</v>
      </c>
      <c r="K16" s="101" t="s">
        <v>182</v>
      </c>
      <c r="L16" s="101" t="s">
        <v>182</v>
      </c>
      <c r="M16" s="101" t="s">
        <v>182</v>
      </c>
      <c r="N16" s="177">
        <v>208651.74723000001</v>
      </c>
    </row>
    <row r="17" spans="1:14" x14ac:dyDescent="0.2">
      <c r="A17" s="173" t="s">
        <v>56</v>
      </c>
      <c r="B17" s="100">
        <v>1904.3494100000003</v>
      </c>
      <c r="C17" s="100">
        <v>1486.1425400000001</v>
      </c>
      <c r="D17" s="100">
        <v>1411.0318300000001</v>
      </c>
      <c r="E17" s="101">
        <v>1653.77756</v>
      </c>
      <c r="F17" s="101">
        <v>1465.16317</v>
      </c>
      <c r="G17" s="101">
        <v>1694.1771600000002</v>
      </c>
      <c r="H17" s="101">
        <v>2066.35133</v>
      </c>
      <c r="I17" s="101">
        <v>1948.4462100000001</v>
      </c>
      <c r="J17" s="101" t="s">
        <v>182</v>
      </c>
      <c r="K17" s="101" t="s">
        <v>182</v>
      </c>
      <c r="L17" s="101" t="s">
        <v>182</v>
      </c>
      <c r="M17" s="101" t="s">
        <v>182</v>
      </c>
      <c r="N17" s="177">
        <v>13629.43921</v>
      </c>
    </row>
    <row r="18" spans="1:14" x14ac:dyDescent="0.2">
      <c r="A18" s="172" t="s">
        <v>59</v>
      </c>
      <c r="B18" s="97">
        <v>243122.39469000002</v>
      </c>
      <c r="C18" s="97">
        <v>221908.99271000002</v>
      </c>
      <c r="D18" s="97">
        <v>217459.76486000002</v>
      </c>
      <c r="E18" s="98">
        <v>245650.3952</v>
      </c>
      <c r="F18" s="98">
        <v>240701.81494000007</v>
      </c>
      <c r="G18" s="98">
        <v>250705.64272999999</v>
      </c>
      <c r="H18" s="98">
        <v>255203.38495000004</v>
      </c>
      <c r="I18" s="98">
        <v>262858.75279999996</v>
      </c>
      <c r="J18" s="98" t="s">
        <v>182</v>
      </c>
      <c r="K18" s="98" t="s">
        <v>182</v>
      </c>
      <c r="L18" s="98" t="s">
        <v>182</v>
      </c>
      <c r="M18" s="98" t="s">
        <v>182</v>
      </c>
      <c r="N18" s="99">
        <v>1937611.1428799999</v>
      </c>
    </row>
    <row r="19" spans="1:14" x14ac:dyDescent="0.2">
      <c r="A19" s="173" t="s">
        <v>55</v>
      </c>
      <c r="B19" s="100">
        <v>56442.377660000006</v>
      </c>
      <c r="C19" s="100">
        <v>46966.873939999998</v>
      </c>
      <c r="D19" s="100">
        <v>54096.603590000006</v>
      </c>
      <c r="E19" s="101">
        <v>57606.995189999994</v>
      </c>
      <c r="F19" s="101">
        <v>56746.801300000006</v>
      </c>
      <c r="G19" s="101">
        <v>59595.085169999998</v>
      </c>
      <c r="H19" s="101">
        <v>56028.188700000006</v>
      </c>
      <c r="I19" s="101">
        <v>61550.435039999997</v>
      </c>
      <c r="J19" s="101" t="s">
        <v>182</v>
      </c>
      <c r="K19" s="101" t="s">
        <v>182</v>
      </c>
      <c r="L19" s="101" t="s">
        <v>182</v>
      </c>
      <c r="M19" s="101" t="s">
        <v>182</v>
      </c>
      <c r="N19" s="177">
        <v>449033.36059</v>
      </c>
    </row>
    <row r="20" spans="1:14" x14ac:dyDescent="0.2">
      <c r="A20" s="173" t="s">
        <v>61</v>
      </c>
      <c r="B20" s="100">
        <v>15620.553550000001</v>
      </c>
      <c r="C20" s="100">
        <v>17777.37887</v>
      </c>
      <c r="D20" s="100">
        <v>16223.39112</v>
      </c>
      <c r="E20" s="101">
        <v>18273.442640000001</v>
      </c>
      <c r="F20" s="101">
        <v>18962.47622</v>
      </c>
      <c r="G20" s="101">
        <v>18766.678830000001</v>
      </c>
      <c r="H20" s="101">
        <v>18394.29882</v>
      </c>
      <c r="I20" s="101">
        <v>19807.675890000002</v>
      </c>
      <c r="J20" s="101" t="s">
        <v>182</v>
      </c>
      <c r="K20" s="101" t="s">
        <v>182</v>
      </c>
      <c r="L20" s="101" t="s">
        <v>182</v>
      </c>
      <c r="M20" s="101" t="s">
        <v>182</v>
      </c>
      <c r="N20" s="177">
        <v>143825.89594000002</v>
      </c>
    </row>
    <row r="21" spans="1:14" x14ac:dyDescent="0.2">
      <c r="A21" s="173" t="s">
        <v>53</v>
      </c>
      <c r="B21" s="100">
        <v>45393.518219999998</v>
      </c>
      <c r="C21" s="100">
        <v>41752.306899999996</v>
      </c>
      <c r="D21" s="100">
        <v>36919.341550000005</v>
      </c>
      <c r="E21" s="101">
        <v>36270.493740000005</v>
      </c>
      <c r="F21" s="101">
        <v>40127.020800000006</v>
      </c>
      <c r="G21" s="101">
        <v>42323.120969999996</v>
      </c>
      <c r="H21" s="101">
        <v>40103.068509999997</v>
      </c>
      <c r="I21" s="101">
        <v>37220.962319999999</v>
      </c>
      <c r="J21" s="101" t="s">
        <v>182</v>
      </c>
      <c r="K21" s="101" t="s">
        <v>182</v>
      </c>
      <c r="L21" s="101" t="s">
        <v>182</v>
      </c>
      <c r="M21" s="101" t="s">
        <v>182</v>
      </c>
      <c r="N21" s="177">
        <v>320109.83301</v>
      </c>
    </row>
    <row r="22" spans="1:14" x14ac:dyDescent="0.2">
      <c r="A22" s="173" t="s">
        <v>62</v>
      </c>
      <c r="B22" s="100">
        <v>9030.8127000000004</v>
      </c>
      <c r="C22" s="100">
        <v>7673.7230499999996</v>
      </c>
      <c r="D22" s="100">
        <v>9017.7588300000007</v>
      </c>
      <c r="E22" s="101">
        <v>9020.3258399999995</v>
      </c>
      <c r="F22" s="101">
        <v>10969.79449</v>
      </c>
      <c r="G22" s="101">
        <v>8663.8985700000012</v>
      </c>
      <c r="H22" s="101">
        <v>9344.3010299999987</v>
      </c>
      <c r="I22" s="101">
        <v>10173.871130000001</v>
      </c>
      <c r="J22" s="101" t="s">
        <v>182</v>
      </c>
      <c r="K22" s="101" t="s">
        <v>182</v>
      </c>
      <c r="L22" s="101" t="s">
        <v>182</v>
      </c>
      <c r="M22" s="101" t="s">
        <v>182</v>
      </c>
      <c r="N22" s="177">
        <v>73894.485639999999</v>
      </c>
    </row>
    <row r="23" spans="1:14" x14ac:dyDescent="0.2">
      <c r="A23" s="173" t="s">
        <v>63</v>
      </c>
      <c r="B23" s="100">
        <v>10663.496710000001</v>
      </c>
      <c r="C23" s="100">
        <v>9638.3633800000007</v>
      </c>
      <c r="D23" s="100">
        <v>10576.16193</v>
      </c>
      <c r="E23" s="101">
        <v>11860.638730000001</v>
      </c>
      <c r="F23" s="101">
        <v>14539.013210000001</v>
      </c>
      <c r="G23" s="101">
        <v>12770.632900000001</v>
      </c>
      <c r="H23" s="101">
        <v>11651.028350000001</v>
      </c>
      <c r="I23" s="101">
        <v>12957.018169999999</v>
      </c>
      <c r="J23" s="101" t="s">
        <v>182</v>
      </c>
      <c r="K23" s="101" t="s">
        <v>182</v>
      </c>
      <c r="L23" s="101" t="s">
        <v>182</v>
      </c>
      <c r="M23" s="101" t="s">
        <v>182</v>
      </c>
      <c r="N23" s="177">
        <v>94656.353379999986</v>
      </c>
    </row>
    <row r="24" spans="1:14" x14ac:dyDescent="0.2">
      <c r="A24" s="173" t="s">
        <v>64</v>
      </c>
      <c r="B24" s="100">
        <v>12747.00164</v>
      </c>
      <c r="C24" s="100">
        <v>15538.64201</v>
      </c>
      <c r="D24" s="100">
        <v>14578.834150000001</v>
      </c>
      <c r="E24" s="101">
        <v>16048.85072</v>
      </c>
      <c r="F24" s="101">
        <v>14546.539650000001</v>
      </c>
      <c r="G24" s="101">
        <v>15043.59</v>
      </c>
      <c r="H24" s="101">
        <v>16729.723280000002</v>
      </c>
      <c r="I24" s="101">
        <v>17852.533070000001</v>
      </c>
      <c r="J24" s="101" t="s">
        <v>182</v>
      </c>
      <c r="K24" s="101" t="s">
        <v>182</v>
      </c>
      <c r="L24" s="101" t="s">
        <v>182</v>
      </c>
      <c r="M24" s="101" t="s">
        <v>182</v>
      </c>
      <c r="N24" s="177">
        <v>123085.71452000001</v>
      </c>
    </row>
    <row r="25" spans="1:14" x14ac:dyDescent="0.2">
      <c r="A25" s="173" t="s">
        <v>57</v>
      </c>
      <c r="B25" s="100">
        <v>44510.506910000004</v>
      </c>
      <c r="C25" s="100">
        <v>52553.173750000002</v>
      </c>
      <c r="D25" s="100">
        <v>42069.700259999998</v>
      </c>
      <c r="E25" s="101">
        <v>61521.094600000004</v>
      </c>
      <c r="F25" s="101">
        <v>46975.348050000008</v>
      </c>
      <c r="G25" s="101">
        <v>57301.024730000005</v>
      </c>
      <c r="H25" s="101">
        <v>68360.710790000012</v>
      </c>
      <c r="I25" s="101">
        <v>67753.980210000009</v>
      </c>
      <c r="J25" s="101" t="s">
        <v>182</v>
      </c>
      <c r="K25" s="101" t="s">
        <v>182</v>
      </c>
      <c r="L25" s="101" t="s">
        <v>182</v>
      </c>
      <c r="M25" s="101" t="s">
        <v>182</v>
      </c>
      <c r="N25" s="177">
        <v>441045.53930000012</v>
      </c>
    </row>
    <row r="26" spans="1:14" x14ac:dyDescent="0.2">
      <c r="A26" s="173" t="s">
        <v>69</v>
      </c>
      <c r="B26" s="100">
        <v>603.82295999999997</v>
      </c>
      <c r="C26" s="100">
        <v>308.79930000000002</v>
      </c>
      <c r="D26" s="100">
        <v>407.63422000000003</v>
      </c>
      <c r="E26" s="101">
        <v>527.77297999999996</v>
      </c>
      <c r="F26" s="101">
        <v>731.05907999999999</v>
      </c>
      <c r="G26" s="101">
        <v>473.52863000000002</v>
      </c>
      <c r="H26" s="101">
        <v>536.89868000000001</v>
      </c>
      <c r="I26" s="101">
        <v>585.47478000000001</v>
      </c>
      <c r="J26" s="101" t="s">
        <v>182</v>
      </c>
      <c r="K26" s="101" t="s">
        <v>182</v>
      </c>
      <c r="L26" s="101" t="s">
        <v>182</v>
      </c>
      <c r="M26" s="101" t="s">
        <v>182</v>
      </c>
      <c r="N26" s="177">
        <v>4174.9906300000002</v>
      </c>
    </row>
    <row r="27" spans="1:14" x14ac:dyDescent="0.2">
      <c r="A27" s="173" t="s">
        <v>58</v>
      </c>
      <c r="B27" s="100">
        <v>41170.00965</v>
      </c>
      <c r="C27" s="100">
        <v>23143.140030000002</v>
      </c>
      <c r="D27" s="100">
        <v>27605.683840000002</v>
      </c>
      <c r="E27" s="101">
        <v>28739.551760000002</v>
      </c>
      <c r="F27" s="101">
        <v>29324.62284</v>
      </c>
      <c r="G27" s="101">
        <v>28264.549879999999</v>
      </c>
      <c r="H27" s="101">
        <v>27421.26325</v>
      </c>
      <c r="I27" s="101">
        <v>29429.926230000001</v>
      </c>
      <c r="J27" s="101" t="s">
        <v>182</v>
      </c>
      <c r="K27" s="101" t="s">
        <v>182</v>
      </c>
      <c r="L27" s="101" t="s">
        <v>182</v>
      </c>
      <c r="M27" s="101" t="s">
        <v>182</v>
      </c>
      <c r="N27" s="177">
        <v>235098.74748000002</v>
      </c>
    </row>
    <row r="28" spans="1:14" x14ac:dyDescent="0.2">
      <c r="A28" s="173" t="s">
        <v>60</v>
      </c>
      <c r="B28" s="100">
        <v>4999.2555700000003</v>
      </c>
      <c r="C28" s="100">
        <v>4550.86445</v>
      </c>
      <c r="D28" s="100">
        <v>3947.36931</v>
      </c>
      <c r="E28" s="101">
        <v>4019.5268999999998</v>
      </c>
      <c r="F28" s="101">
        <v>5497.8222400000004</v>
      </c>
      <c r="G28" s="101">
        <v>5669.8992300000009</v>
      </c>
      <c r="H28" s="101">
        <v>4977.0591100000001</v>
      </c>
      <c r="I28" s="101">
        <v>4092.7062000000001</v>
      </c>
      <c r="J28" s="101" t="s">
        <v>182</v>
      </c>
      <c r="K28" s="101" t="s">
        <v>182</v>
      </c>
      <c r="L28" s="101" t="s">
        <v>182</v>
      </c>
      <c r="M28" s="101" t="s">
        <v>182</v>
      </c>
      <c r="N28" s="177">
        <v>37754.503010000008</v>
      </c>
    </row>
    <row r="29" spans="1:14" x14ac:dyDescent="0.2">
      <c r="A29" s="173" t="s">
        <v>66</v>
      </c>
      <c r="B29" s="100">
        <v>1941.0391200000001</v>
      </c>
      <c r="C29" s="100">
        <v>2005.72703</v>
      </c>
      <c r="D29" s="100">
        <v>2017.2860600000001</v>
      </c>
      <c r="E29" s="101">
        <v>1761.7021000000002</v>
      </c>
      <c r="F29" s="101">
        <v>2281.3170599999999</v>
      </c>
      <c r="G29" s="101">
        <v>1833.63382</v>
      </c>
      <c r="H29" s="101">
        <v>1656.8444299999999</v>
      </c>
      <c r="I29" s="101">
        <v>1434.16976</v>
      </c>
      <c r="J29" s="101" t="s">
        <v>182</v>
      </c>
      <c r="K29" s="101" t="s">
        <v>182</v>
      </c>
      <c r="L29" s="101" t="s">
        <v>182</v>
      </c>
      <c r="M29" s="101" t="s">
        <v>182</v>
      </c>
      <c r="N29" s="177">
        <v>14931.71938</v>
      </c>
    </row>
    <row r="30" spans="1:14" x14ac:dyDescent="0.2">
      <c r="A30" s="172" t="s">
        <v>65</v>
      </c>
      <c r="B30" s="97">
        <v>190502.76499</v>
      </c>
      <c r="C30" s="97">
        <v>138434.02486</v>
      </c>
      <c r="D30" s="97">
        <v>139308.39903</v>
      </c>
      <c r="E30" s="98">
        <v>155753.22029000003</v>
      </c>
      <c r="F30" s="98">
        <v>142317.91193</v>
      </c>
      <c r="G30" s="98">
        <v>153372.01020000002</v>
      </c>
      <c r="H30" s="98">
        <v>162315.6329</v>
      </c>
      <c r="I30" s="98">
        <v>188222.19903999998</v>
      </c>
      <c r="J30" s="98" t="s">
        <v>182</v>
      </c>
      <c r="K30" s="98" t="s">
        <v>182</v>
      </c>
      <c r="L30" s="98" t="s">
        <v>182</v>
      </c>
      <c r="M30" s="98" t="s">
        <v>182</v>
      </c>
      <c r="N30" s="99">
        <v>1270226.1632400001</v>
      </c>
    </row>
    <row r="31" spans="1:14" x14ac:dyDescent="0.2">
      <c r="A31" s="173" t="s">
        <v>61</v>
      </c>
      <c r="B31" s="100">
        <v>2064.6324399999999</v>
      </c>
      <c r="C31" s="100">
        <v>1801.7998300000002</v>
      </c>
      <c r="D31" s="100">
        <v>2018.8629599999999</v>
      </c>
      <c r="E31" s="101">
        <v>2115.29135</v>
      </c>
      <c r="F31" s="101">
        <v>2270.8898000000004</v>
      </c>
      <c r="G31" s="101">
        <v>1946.1751899999999</v>
      </c>
      <c r="H31" s="101">
        <v>2203.17542</v>
      </c>
      <c r="I31" s="101">
        <v>2213.36535</v>
      </c>
      <c r="J31" s="101" t="s">
        <v>182</v>
      </c>
      <c r="K31" s="101" t="s">
        <v>182</v>
      </c>
      <c r="L31" s="101" t="s">
        <v>182</v>
      </c>
      <c r="M31" s="101" t="s">
        <v>182</v>
      </c>
      <c r="N31" s="177">
        <v>16634.192340000001</v>
      </c>
    </row>
    <row r="32" spans="1:14" x14ac:dyDescent="0.2">
      <c r="A32" s="173" t="s">
        <v>53</v>
      </c>
      <c r="B32" s="100">
        <v>932.81389999999999</v>
      </c>
      <c r="C32" s="100">
        <v>763.29991000000007</v>
      </c>
      <c r="D32" s="100">
        <v>746.47061999999994</v>
      </c>
      <c r="E32" s="101">
        <v>655.06575999999995</v>
      </c>
      <c r="F32" s="101">
        <v>801.18458999999996</v>
      </c>
      <c r="G32" s="101">
        <v>850.48292000000004</v>
      </c>
      <c r="H32" s="101">
        <v>859.51201000000003</v>
      </c>
      <c r="I32" s="101">
        <v>937.08431000000007</v>
      </c>
      <c r="J32" s="101" t="s">
        <v>182</v>
      </c>
      <c r="K32" s="101" t="s">
        <v>182</v>
      </c>
      <c r="L32" s="101" t="s">
        <v>182</v>
      </c>
      <c r="M32" s="101" t="s">
        <v>182</v>
      </c>
      <c r="N32" s="177">
        <v>6545.9140200000002</v>
      </c>
    </row>
    <row r="33" spans="1:14" x14ac:dyDescent="0.2">
      <c r="A33" s="173" t="s">
        <v>63</v>
      </c>
      <c r="B33" s="100">
        <v>4978.4423699999998</v>
      </c>
      <c r="C33" s="100">
        <v>3208.6297300000001</v>
      </c>
      <c r="D33" s="100">
        <v>3447.9991500000001</v>
      </c>
      <c r="E33" s="101">
        <v>3779.94337</v>
      </c>
      <c r="F33" s="101">
        <v>4001.9517099999998</v>
      </c>
      <c r="G33" s="101">
        <v>4594.9339</v>
      </c>
      <c r="H33" s="101">
        <v>4592.3274499999998</v>
      </c>
      <c r="I33" s="101">
        <v>4922.1499800000001</v>
      </c>
      <c r="J33" s="101" t="s">
        <v>182</v>
      </c>
      <c r="K33" s="101" t="s">
        <v>182</v>
      </c>
      <c r="L33" s="101" t="s">
        <v>182</v>
      </c>
      <c r="M33" s="101" t="s">
        <v>182</v>
      </c>
      <c r="N33" s="177">
        <v>33526.377659999998</v>
      </c>
    </row>
    <row r="34" spans="1:14" x14ac:dyDescent="0.2">
      <c r="A34" s="173" t="s">
        <v>67</v>
      </c>
      <c r="B34" s="100">
        <v>23414.932120000001</v>
      </c>
      <c r="C34" s="100">
        <v>20239.351350000001</v>
      </c>
      <c r="D34" s="100">
        <v>20482.773129999998</v>
      </c>
      <c r="E34" s="101">
        <v>23259.725260000003</v>
      </c>
      <c r="F34" s="101">
        <v>19718.12859</v>
      </c>
      <c r="G34" s="101">
        <v>24200.440289999999</v>
      </c>
      <c r="H34" s="101">
        <v>27916.721510000003</v>
      </c>
      <c r="I34" s="101">
        <v>21002.744269999999</v>
      </c>
      <c r="J34" s="101" t="s">
        <v>182</v>
      </c>
      <c r="K34" s="101" t="s">
        <v>182</v>
      </c>
      <c r="L34" s="101" t="s">
        <v>182</v>
      </c>
      <c r="M34" s="101" t="s">
        <v>182</v>
      </c>
      <c r="N34" s="177">
        <v>180234.81651999999</v>
      </c>
    </row>
    <row r="35" spans="1:14" x14ac:dyDescent="0.2">
      <c r="A35" s="173" t="s">
        <v>68</v>
      </c>
      <c r="B35" s="100">
        <v>13062.48105</v>
      </c>
      <c r="C35" s="100">
        <v>9001.4135200000001</v>
      </c>
      <c r="D35" s="100">
        <v>5366.0953</v>
      </c>
      <c r="E35" s="101">
        <v>11809.71463</v>
      </c>
      <c r="F35" s="101">
        <v>8001.1488300000001</v>
      </c>
      <c r="G35" s="101">
        <v>6736.4492799999998</v>
      </c>
      <c r="H35" s="101">
        <v>8435.6882299999997</v>
      </c>
      <c r="I35" s="101">
        <v>9655.5708400000003</v>
      </c>
      <c r="J35" s="101" t="s">
        <v>182</v>
      </c>
      <c r="K35" s="101" t="s">
        <v>182</v>
      </c>
      <c r="L35" s="101" t="s">
        <v>182</v>
      </c>
      <c r="M35" s="101" t="s">
        <v>182</v>
      </c>
      <c r="N35" s="177">
        <v>72068.561679999999</v>
      </c>
    </row>
    <row r="36" spans="1:14" x14ac:dyDescent="0.2">
      <c r="A36" s="173" t="s">
        <v>64</v>
      </c>
      <c r="B36" s="100">
        <v>10883.117759999999</v>
      </c>
      <c r="C36" s="100">
        <v>10485.64429</v>
      </c>
      <c r="D36" s="100">
        <v>10297.96096</v>
      </c>
      <c r="E36" s="101">
        <v>11596.708490000001</v>
      </c>
      <c r="F36" s="101">
        <v>11984.329950000001</v>
      </c>
      <c r="G36" s="101">
        <v>12623.59749</v>
      </c>
      <c r="H36" s="101">
        <v>11463.1013</v>
      </c>
      <c r="I36" s="101">
        <v>11956.33383</v>
      </c>
      <c r="J36" s="101" t="s">
        <v>182</v>
      </c>
      <c r="K36" s="101" t="s">
        <v>182</v>
      </c>
      <c r="L36" s="101" t="s">
        <v>182</v>
      </c>
      <c r="M36" s="101" t="s">
        <v>182</v>
      </c>
      <c r="N36" s="177">
        <v>91290.794070000004</v>
      </c>
    </row>
    <row r="37" spans="1:14" x14ac:dyDescent="0.2">
      <c r="A37" s="173" t="s">
        <v>57</v>
      </c>
      <c r="B37" s="100">
        <v>11504.15193</v>
      </c>
      <c r="C37" s="100">
        <v>11579.257679999999</v>
      </c>
      <c r="D37" s="100">
        <v>16755.369159999998</v>
      </c>
      <c r="E37" s="101">
        <v>13922.70876</v>
      </c>
      <c r="F37" s="101">
        <v>10426.1405</v>
      </c>
      <c r="G37" s="101">
        <v>7253.0725600000005</v>
      </c>
      <c r="H37" s="101">
        <v>6789.9063799999994</v>
      </c>
      <c r="I37" s="101">
        <v>7817.8447900000001</v>
      </c>
      <c r="J37" s="101" t="s">
        <v>182</v>
      </c>
      <c r="K37" s="101" t="s">
        <v>182</v>
      </c>
      <c r="L37" s="101" t="s">
        <v>182</v>
      </c>
      <c r="M37" s="101" t="s">
        <v>182</v>
      </c>
      <c r="N37" s="177">
        <v>86048.451759999996</v>
      </c>
    </row>
    <row r="38" spans="1:14" x14ac:dyDescent="0.2">
      <c r="A38" s="173" t="s">
        <v>69</v>
      </c>
      <c r="B38" s="100">
        <v>4208.02405</v>
      </c>
      <c r="C38" s="100">
        <v>3168.7201500000001</v>
      </c>
      <c r="D38" s="100">
        <v>3938.65996</v>
      </c>
      <c r="E38" s="101">
        <v>3945.2627000000002</v>
      </c>
      <c r="F38" s="101">
        <v>3567.1200899999999</v>
      </c>
      <c r="G38" s="101">
        <v>3785.73261</v>
      </c>
      <c r="H38" s="101">
        <v>4070.4675700000003</v>
      </c>
      <c r="I38" s="101">
        <v>4294.5793400000002</v>
      </c>
      <c r="J38" s="101" t="s">
        <v>182</v>
      </c>
      <c r="K38" s="101" t="s">
        <v>182</v>
      </c>
      <c r="L38" s="101" t="s">
        <v>182</v>
      </c>
      <c r="M38" s="101" t="s">
        <v>182</v>
      </c>
      <c r="N38" s="177">
        <v>30978.566470000002</v>
      </c>
    </row>
    <row r="39" spans="1:14" ht="12.6" customHeight="1" x14ac:dyDescent="0.2">
      <c r="A39" s="173" t="s">
        <v>58</v>
      </c>
      <c r="B39" s="100">
        <v>40137.492250000003</v>
      </c>
      <c r="C39" s="100">
        <v>26309.980469999999</v>
      </c>
      <c r="D39" s="100">
        <v>27508.898590000001</v>
      </c>
      <c r="E39" s="101">
        <v>30871.78213</v>
      </c>
      <c r="F39" s="101">
        <v>29035.061969999999</v>
      </c>
      <c r="G39" s="101">
        <v>32168.136190000001</v>
      </c>
      <c r="H39" s="101">
        <v>33180.134080000003</v>
      </c>
      <c r="I39" s="101">
        <v>31292.13335</v>
      </c>
      <c r="J39" s="101" t="s">
        <v>182</v>
      </c>
      <c r="K39" s="101" t="s">
        <v>182</v>
      </c>
      <c r="L39" s="101" t="s">
        <v>182</v>
      </c>
      <c r="M39" s="101" t="s">
        <v>182</v>
      </c>
      <c r="N39" s="177">
        <v>250503.61902999997</v>
      </c>
    </row>
    <row r="40" spans="1:14" x14ac:dyDescent="0.2">
      <c r="A40" s="173" t="s">
        <v>60</v>
      </c>
      <c r="B40" s="100">
        <v>22386.647699999998</v>
      </c>
      <c r="C40" s="100">
        <v>17451.953830000002</v>
      </c>
      <c r="D40" s="100">
        <v>16443.082399999999</v>
      </c>
      <c r="E40" s="101">
        <v>17321.433510000003</v>
      </c>
      <c r="F40" s="101">
        <v>16710.77378</v>
      </c>
      <c r="G40" s="101">
        <v>17632.16445</v>
      </c>
      <c r="H40" s="101">
        <v>17129.659469999999</v>
      </c>
      <c r="I40" s="101">
        <v>52342.342200000006</v>
      </c>
      <c r="J40" s="101" t="s">
        <v>182</v>
      </c>
      <c r="K40" s="101" t="s">
        <v>182</v>
      </c>
      <c r="L40" s="101" t="s">
        <v>182</v>
      </c>
      <c r="M40" s="101" t="s">
        <v>182</v>
      </c>
      <c r="N40" s="177">
        <v>177418.05734</v>
      </c>
    </row>
    <row r="41" spans="1:14" x14ac:dyDescent="0.2">
      <c r="A41" s="173" t="s">
        <v>96</v>
      </c>
      <c r="B41" s="100">
        <v>13799.566560000001</v>
      </c>
      <c r="C41" s="100">
        <v>11234.95225</v>
      </c>
      <c r="D41" s="100">
        <v>11523.018960000001</v>
      </c>
      <c r="E41" s="101">
        <v>12902.922359999999</v>
      </c>
      <c r="F41" s="101">
        <v>13051.55126</v>
      </c>
      <c r="G41" s="101">
        <v>13523.010950000002</v>
      </c>
      <c r="H41" s="101">
        <v>13886.033280000001</v>
      </c>
      <c r="I41" s="101">
        <v>14148.750530000001</v>
      </c>
      <c r="J41" s="101" t="s">
        <v>182</v>
      </c>
      <c r="K41" s="101" t="s">
        <v>182</v>
      </c>
      <c r="L41" s="101" t="s">
        <v>182</v>
      </c>
      <c r="M41" s="101" t="s">
        <v>182</v>
      </c>
      <c r="N41" s="177">
        <v>104069.80615</v>
      </c>
    </row>
    <row r="42" spans="1:14" x14ac:dyDescent="0.2">
      <c r="A42" s="173" t="s">
        <v>66</v>
      </c>
      <c r="B42" s="100">
        <v>43130.46286</v>
      </c>
      <c r="C42" s="100">
        <v>23189.021850000001</v>
      </c>
      <c r="D42" s="100">
        <v>20779.207839999999</v>
      </c>
      <c r="E42" s="101">
        <v>23572.661969999997</v>
      </c>
      <c r="F42" s="101">
        <v>22749.630860000001</v>
      </c>
      <c r="G42" s="101">
        <v>28057.81437</v>
      </c>
      <c r="H42" s="101">
        <v>31788.906199999998</v>
      </c>
      <c r="I42" s="101">
        <v>27639.30025</v>
      </c>
      <c r="J42" s="101" t="s">
        <v>182</v>
      </c>
      <c r="K42" s="101" t="s">
        <v>182</v>
      </c>
      <c r="L42" s="101" t="s">
        <v>182</v>
      </c>
      <c r="M42" s="101" t="s">
        <v>182</v>
      </c>
      <c r="N42" s="177">
        <v>220907.0062</v>
      </c>
    </row>
    <row r="43" spans="1:14" x14ac:dyDescent="0.2">
      <c r="A43" s="172" t="s">
        <v>70</v>
      </c>
      <c r="B43" s="97">
        <v>13025.503439999999</v>
      </c>
      <c r="C43" s="97">
        <v>11609.313629999999</v>
      </c>
      <c r="D43" s="97">
        <v>10299.34872</v>
      </c>
      <c r="E43" s="98">
        <v>11710.95429</v>
      </c>
      <c r="F43" s="98">
        <v>10795.07249</v>
      </c>
      <c r="G43" s="98">
        <v>11950.07748</v>
      </c>
      <c r="H43" s="98">
        <v>11074.680960000002</v>
      </c>
      <c r="I43" s="98">
        <v>12869.910270000002</v>
      </c>
      <c r="J43" s="98" t="s">
        <v>182</v>
      </c>
      <c r="K43" s="98" t="s">
        <v>182</v>
      </c>
      <c r="L43" s="98" t="s">
        <v>182</v>
      </c>
      <c r="M43" s="98" t="s">
        <v>182</v>
      </c>
      <c r="N43" s="99">
        <v>93334.861279999997</v>
      </c>
    </row>
    <row r="44" spans="1:14" x14ac:dyDescent="0.2">
      <c r="A44" s="173" t="s">
        <v>58</v>
      </c>
      <c r="B44" s="100">
        <v>1817.21209</v>
      </c>
      <c r="C44" s="100">
        <v>2650.8026299999997</v>
      </c>
      <c r="D44" s="100">
        <v>2011.05252</v>
      </c>
      <c r="E44" s="101">
        <v>2310.1790100000003</v>
      </c>
      <c r="F44" s="101">
        <v>2049.80672</v>
      </c>
      <c r="G44" s="101">
        <v>1887.83851</v>
      </c>
      <c r="H44" s="101">
        <v>2018.1936300000002</v>
      </c>
      <c r="I44" s="101">
        <v>2507.10689</v>
      </c>
      <c r="J44" s="101" t="s">
        <v>182</v>
      </c>
      <c r="K44" s="101" t="s">
        <v>182</v>
      </c>
      <c r="L44" s="101" t="s">
        <v>182</v>
      </c>
      <c r="M44" s="101" t="s">
        <v>182</v>
      </c>
      <c r="N44" s="177">
        <v>17252.191999999999</v>
      </c>
    </row>
    <row r="45" spans="1:14" ht="13.15" customHeight="1" x14ac:dyDescent="0.2">
      <c r="A45" s="173" t="s">
        <v>71</v>
      </c>
      <c r="B45" s="100">
        <v>11208.29135</v>
      </c>
      <c r="C45" s="100">
        <v>8958.5110000000004</v>
      </c>
      <c r="D45" s="100">
        <v>8288.2962000000007</v>
      </c>
      <c r="E45" s="101">
        <v>9400.7752799999998</v>
      </c>
      <c r="F45" s="101">
        <v>8745.26577</v>
      </c>
      <c r="G45" s="101">
        <v>10062.23897</v>
      </c>
      <c r="H45" s="101">
        <v>9056.4873299999999</v>
      </c>
      <c r="I45" s="101">
        <v>10362.803380000001</v>
      </c>
      <c r="J45" s="101" t="s">
        <v>182</v>
      </c>
      <c r="K45" s="101" t="s">
        <v>182</v>
      </c>
      <c r="L45" s="101" t="s">
        <v>182</v>
      </c>
      <c r="M45" s="101" t="s">
        <v>182</v>
      </c>
      <c r="N45" s="177">
        <v>76082.669279999987</v>
      </c>
    </row>
    <row r="46" spans="1:14" ht="13.5" thickBot="1" x14ac:dyDescent="0.25">
      <c r="A46" s="42" t="s">
        <v>33</v>
      </c>
      <c r="B46" s="191">
        <v>906162.64331999992</v>
      </c>
      <c r="C46" s="191">
        <v>771975.10567000008</v>
      </c>
      <c r="D46" s="191">
        <v>762506.25532999996</v>
      </c>
      <c r="E46" s="49">
        <v>869748.59166000015</v>
      </c>
      <c r="F46" s="49">
        <v>840605.99613000022</v>
      </c>
      <c r="G46" s="49">
        <v>934922.33078999992</v>
      </c>
      <c r="H46" s="49">
        <v>911541.65281</v>
      </c>
      <c r="I46" s="49">
        <v>928651.31663000002</v>
      </c>
      <c r="J46" s="49" t="s">
        <v>182</v>
      </c>
      <c r="K46" s="49" t="s">
        <v>182</v>
      </c>
      <c r="L46" s="49" t="s">
        <v>182</v>
      </c>
      <c r="M46" s="49" t="s">
        <v>182</v>
      </c>
      <c r="N46" s="49">
        <v>6926113.8923400007</v>
      </c>
    </row>
    <row r="47" spans="1:14" s="73" customFormat="1" ht="13.5" thickTop="1" x14ac:dyDescent="0.2">
      <c r="A47" s="74" t="s">
        <v>72</v>
      </c>
      <c r="B47"/>
      <c r="C47"/>
      <c r="D47"/>
      <c r="E47" s="75"/>
      <c r="F47" s="75"/>
      <c r="G47" s="75"/>
      <c r="H47" s="75"/>
      <c r="I47" s="75"/>
      <c r="J47" s="75"/>
      <c r="K47" s="75"/>
      <c r="L47" s="75"/>
      <c r="M47" s="75"/>
      <c r="N47" s="74"/>
    </row>
    <row r="48" spans="1:14" s="73" customFormat="1" ht="10.9" customHeight="1" x14ac:dyDescent="0.2">
      <c r="A48" s="200" t="s">
        <v>161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</row>
    <row r="49" spans="1:14" s="73" customFormat="1" x14ac:dyDescent="0.2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</row>
    <row r="50" spans="1:14" s="73" customFormat="1" ht="12.75" customHeight="1" x14ac:dyDescent="0.2">
      <c r="A50" s="74" t="s">
        <v>179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x14ac:dyDescent="0.2">
      <c r="B52" s="96"/>
      <c r="C52" s="96"/>
      <c r="D52" s="96"/>
      <c r="E52" s="96"/>
      <c r="F52" s="96"/>
      <c r="G52" s="96"/>
      <c r="H52" s="96"/>
      <c r="I52" s="96"/>
    </row>
    <row r="53" spans="1:14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4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1:14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</row>
    <row r="56" spans="1:14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1:14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</row>
    <row r="58" spans="1:14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14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</row>
    <row r="60" spans="1:14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</row>
    <row r="61" spans="1:14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</row>
    <row r="63" spans="1:14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</row>
    <row r="64" spans="1:14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</row>
    <row r="65" spans="2:14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</row>
    <row r="66" spans="2:14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</row>
    <row r="67" spans="2:14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  <row r="68" spans="2:14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</row>
    <row r="69" spans="2:14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pans="2:14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4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</row>
    <row r="74" spans="2:14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</row>
    <row r="75" spans="2:14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</row>
    <row r="76" spans="2:14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</row>
    <row r="77" spans="2:14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</row>
    <row r="78" spans="2:14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</row>
    <row r="79" spans="2:14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</row>
    <row r="80" spans="2:14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</row>
    <row r="81" spans="2:14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</row>
    <row r="82" spans="2:14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</row>
    <row r="83" spans="2:14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</row>
    <row r="84" spans="2:14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</row>
    <row r="85" spans="2:14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2:14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</row>
    <row r="87" spans="2:14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</row>
    <row r="88" spans="2:14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</row>
    <row r="89" spans="2:14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</row>
    <row r="90" spans="2:14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</row>
    <row r="91" spans="2:14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</row>
    <row r="92" spans="2:14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</row>
    <row r="93" spans="2:14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</row>
    <row r="94" spans="2:14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</row>
    <row r="95" spans="2:14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</row>
    <row r="96" spans="2:14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</row>
    <row r="97" spans="2:14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</row>
    <row r="98" spans="2:14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</row>
    <row r="99" spans="2:14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</row>
    <row r="100" spans="2:14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</row>
    <row r="101" spans="2:14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</row>
    <row r="102" spans="2:14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</row>
    <row r="103" spans="2:14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</row>
    <row r="104" spans="2:14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</row>
    <row r="105" spans="2:14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</row>
    <row r="106" spans="2:14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</row>
    <row r="107" spans="2:14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</row>
    <row r="108" spans="2:14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</row>
    <row r="109" spans="2:14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</row>
    <row r="110" spans="2:14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</row>
    <row r="111" spans="2:14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</row>
    <row r="112" spans="2:14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</row>
    <row r="113" spans="2:14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</row>
    <row r="114" spans="2:14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</row>
    <row r="115" spans="2:14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</row>
    <row r="116" spans="2:14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</row>
    <row r="117" spans="2:14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</row>
    <row r="118" spans="2:14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</row>
    <row r="119" spans="2:14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</row>
    <row r="120" spans="2:14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</row>
    <row r="121" spans="2:14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</row>
    <row r="122" spans="2:14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</row>
    <row r="123" spans="2:14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</sheetData>
  <mergeCells count="2">
    <mergeCell ref="L2:N2"/>
    <mergeCell ref="A48:N49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24"/>
  <sheetViews>
    <sheetView showGridLines="0" zoomScale="95" zoomScaleNormal="95" zoomScaleSheetLayoutView="100" workbookViewId="0">
      <pane xSplit="1" ySplit="2" topLeftCell="B87" activePane="bottomRight" state="frozen"/>
      <selection pane="topRight" activeCell="B1" sqref="B1"/>
      <selection pane="bottomLeft" activeCell="A3" sqref="A3"/>
      <selection pane="bottomRight" activeCell="B118" sqref="B118"/>
    </sheetView>
  </sheetViews>
  <sheetFormatPr defaultColWidth="8.85546875" defaultRowHeight="12.75" x14ac:dyDescent="0.2"/>
  <cols>
    <col min="1" max="1" width="10.42578125" style="86" customWidth="1"/>
    <col min="2" max="2" width="12.42578125" style="69" bestFit="1" customWidth="1"/>
    <col min="3" max="3" width="11.5703125" style="87" customWidth="1"/>
    <col min="4" max="4" width="16.140625" style="69" bestFit="1" customWidth="1"/>
    <col min="5" max="5" width="21.7109375" style="85" customWidth="1"/>
    <col min="6" max="6" width="11.7109375" style="69" customWidth="1"/>
    <col min="7" max="8" width="12.42578125" style="69" customWidth="1"/>
    <col min="9" max="9" width="12.140625" style="69" customWidth="1"/>
    <col min="10" max="10" width="12.28515625" style="69" customWidth="1"/>
    <col min="11" max="11" width="12.7109375" style="69" customWidth="1"/>
    <col min="12" max="13" width="8.85546875" style="69"/>
    <col min="14" max="14" width="14" style="69" bestFit="1" customWidth="1"/>
    <col min="15" max="16384" width="8.85546875" style="69"/>
  </cols>
  <sheetData>
    <row r="1" spans="1:100" x14ac:dyDescent="0.2">
      <c r="A1" s="106" t="s">
        <v>173</v>
      </c>
      <c r="B1"/>
      <c r="C1" s="69"/>
      <c r="D1"/>
      <c r="E1" s="69"/>
      <c r="F1"/>
      <c r="G1"/>
      <c r="H1"/>
      <c r="I1"/>
      <c r="J1"/>
      <c r="K1" s="2" t="s">
        <v>31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</row>
    <row r="2" spans="1:100" s="84" customFormat="1" ht="64.5" thickBot="1" x14ac:dyDescent="0.25">
      <c r="A2" s="112" t="s">
        <v>32</v>
      </c>
      <c r="B2" s="113" t="s">
        <v>144</v>
      </c>
      <c r="C2" s="113" t="s">
        <v>155</v>
      </c>
      <c r="D2" s="113" t="s">
        <v>156</v>
      </c>
      <c r="E2" s="113" t="s">
        <v>157</v>
      </c>
      <c r="F2" s="113" t="s">
        <v>158</v>
      </c>
      <c r="G2" s="113" t="s">
        <v>168</v>
      </c>
      <c r="H2" s="91" t="s">
        <v>151</v>
      </c>
      <c r="I2" s="113" t="s">
        <v>159</v>
      </c>
      <c r="J2" s="91" t="s">
        <v>150</v>
      </c>
      <c r="K2" s="114" t="s">
        <v>33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</row>
    <row r="3" spans="1:100" s="1" customFormat="1" ht="13.5" thickTop="1" x14ac:dyDescent="0.2">
      <c r="A3" s="109">
        <v>42005</v>
      </c>
      <c r="B3" s="161">
        <v>55948.879480000003</v>
      </c>
      <c r="C3" s="161">
        <v>1828.8353099999999</v>
      </c>
      <c r="D3" s="161">
        <v>21835.118570000002</v>
      </c>
      <c r="E3" s="161">
        <v>36346.997459999991</v>
      </c>
      <c r="F3" s="161">
        <v>10220.908370000003</v>
      </c>
      <c r="G3" s="162">
        <f>N3/1000</f>
        <v>0</v>
      </c>
      <c r="H3" s="161">
        <v>999.7012500000003</v>
      </c>
      <c r="I3" s="161">
        <v>1916.9955300000001</v>
      </c>
      <c r="J3" s="161">
        <v>494.60469999999998</v>
      </c>
      <c r="K3" s="161">
        <f t="shared" ref="K3:K34" si="0">SUM(B3:J3)</f>
        <v>129592.04067</v>
      </c>
      <c r="N3" s="43"/>
    </row>
    <row r="4" spans="1:100" x14ac:dyDescent="0.2">
      <c r="A4" s="110">
        <v>42036</v>
      </c>
      <c r="B4" s="116">
        <v>46720.758330000004</v>
      </c>
      <c r="C4" s="116">
        <v>1759.8612500000006</v>
      </c>
      <c r="D4" s="116">
        <v>17944.084320000002</v>
      </c>
      <c r="E4" s="116">
        <v>31461.01268</v>
      </c>
      <c r="F4" s="116">
        <v>9618.2840099999976</v>
      </c>
      <c r="G4" s="116">
        <f t="shared" ref="G4:G39" si="1">N4/1000</f>
        <v>0</v>
      </c>
      <c r="H4" s="116">
        <v>833.19883000000004</v>
      </c>
      <c r="I4" s="116">
        <v>1665.21261</v>
      </c>
      <c r="J4" s="116">
        <v>340.06837999999999</v>
      </c>
      <c r="K4" s="116">
        <f t="shared" si="0"/>
        <v>110342.48041</v>
      </c>
      <c r="N4" s="154"/>
    </row>
    <row r="5" spans="1:100" x14ac:dyDescent="0.2">
      <c r="A5" s="110">
        <v>42064</v>
      </c>
      <c r="B5" s="116">
        <v>44392.582259999996</v>
      </c>
      <c r="C5" s="116">
        <v>2917.4956100000004</v>
      </c>
      <c r="D5" s="116">
        <v>26031.225190000001</v>
      </c>
      <c r="E5" s="116">
        <v>29819.361050000003</v>
      </c>
      <c r="F5" s="116">
        <v>9998.2002099999991</v>
      </c>
      <c r="G5" s="116">
        <f t="shared" si="1"/>
        <v>0</v>
      </c>
      <c r="H5" s="116">
        <v>1082.9006000000002</v>
      </c>
      <c r="I5" s="116">
        <v>4595.9200700000001</v>
      </c>
      <c r="J5" s="116">
        <v>414.22779000000008</v>
      </c>
      <c r="K5" s="116">
        <f t="shared" si="0"/>
        <v>119251.91277999998</v>
      </c>
      <c r="N5" s="154"/>
    </row>
    <row r="6" spans="1:100" x14ac:dyDescent="0.2">
      <c r="A6" s="110">
        <v>42095</v>
      </c>
      <c r="B6" s="116">
        <v>50017.696409999997</v>
      </c>
      <c r="C6" s="116">
        <v>1446.3534400000005</v>
      </c>
      <c r="D6" s="116">
        <v>22810.028829999999</v>
      </c>
      <c r="E6" s="116">
        <v>30164.996950000001</v>
      </c>
      <c r="F6" s="116">
        <v>10671.348249999999</v>
      </c>
      <c r="G6" s="116">
        <f t="shared" si="1"/>
        <v>0</v>
      </c>
      <c r="H6" s="116">
        <v>765.88201000000004</v>
      </c>
      <c r="I6" s="116">
        <v>2045.13951</v>
      </c>
      <c r="J6" s="116">
        <v>244.82345000000001</v>
      </c>
      <c r="K6" s="116">
        <f t="shared" si="0"/>
        <v>118166.26884999998</v>
      </c>
      <c r="N6" s="154"/>
    </row>
    <row r="7" spans="1:100" x14ac:dyDescent="0.2">
      <c r="A7" s="110">
        <v>42125</v>
      </c>
      <c r="B7" s="116">
        <v>49057.73315</v>
      </c>
      <c r="C7" s="116">
        <v>1544.32348</v>
      </c>
      <c r="D7" s="116">
        <v>23730.9071</v>
      </c>
      <c r="E7" s="116">
        <v>29950.231159999996</v>
      </c>
      <c r="F7" s="116">
        <v>10345.924889999997</v>
      </c>
      <c r="G7" s="116">
        <f t="shared" si="1"/>
        <v>0</v>
      </c>
      <c r="H7" s="116">
        <v>748.85779000000002</v>
      </c>
      <c r="I7" s="116">
        <v>2315.3936799999997</v>
      </c>
      <c r="J7" s="116">
        <v>302.90313000000003</v>
      </c>
      <c r="K7" s="116">
        <f t="shared" si="0"/>
        <v>117996.27437999999</v>
      </c>
      <c r="N7" s="154"/>
    </row>
    <row r="8" spans="1:100" x14ac:dyDescent="0.2">
      <c r="A8" s="110">
        <v>42156</v>
      </c>
      <c r="B8" s="116">
        <v>49434.585420000003</v>
      </c>
      <c r="C8" s="116">
        <v>2644.7493599999998</v>
      </c>
      <c r="D8" s="116">
        <v>26411.717840000001</v>
      </c>
      <c r="E8" s="116">
        <v>30285.127799999998</v>
      </c>
      <c r="F8" s="116">
        <v>10841.453849999998</v>
      </c>
      <c r="G8" s="116">
        <f t="shared" si="1"/>
        <v>0</v>
      </c>
      <c r="H8" s="116">
        <v>667.65503000000001</v>
      </c>
      <c r="I8" s="116">
        <v>9319.89653</v>
      </c>
      <c r="J8" s="116">
        <v>648.35684000000015</v>
      </c>
      <c r="K8" s="116">
        <f t="shared" si="0"/>
        <v>130253.54267</v>
      </c>
      <c r="N8" s="154"/>
    </row>
    <row r="9" spans="1:100" x14ac:dyDescent="0.2">
      <c r="A9" s="110">
        <v>42186</v>
      </c>
      <c r="B9" s="116">
        <v>50177.599430000009</v>
      </c>
      <c r="C9" s="116">
        <v>1934.1545700000001</v>
      </c>
      <c r="D9" s="116">
        <v>28103.336600000002</v>
      </c>
      <c r="E9" s="116">
        <v>32335.801260000004</v>
      </c>
      <c r="F9" s="116">
        <v>10822.61867</v>
      </c>
      <c r="G9" s="116">
        <f t="shared" si="1"/>
        <v>0</v>
      </c>
      <c r="H9" s="116">
        <v>809.08805999999993</v>
      </c>
      <c r="I9" s="116">
        <v>2272.3060800000007</v>
      </c>
      <c r="J9" s="116">
        <v>611.77276000000006</v>
      </c>
      <c r="K9" s="116">
        <f t="shared" si="0"/>
        <v>127066.67743000001</v>
      </c>
      <c r="N9" s="154"/>
    </row>
    <row r="10" spans="1:100" x14ac:dyDescent="0.2">
      <c r="A10" s="110">
        <v>42217</v>
      </c>
      <c r="B10" s="116">
        <v>51036.705709999995</v>
      </c>
      <c r="C10" s="116">
        <v>1516.0479600000003</v>
      </c>
      <c r="D10" s="116">
        <v>25776.522100000002</v>
      </c>
      <c r="E10" s="116">
        <v>32666.228299999999</v>
      </c>
      <c r="F10" s="116">
        <v>11182.873590000001</v>
      </c>
      <c r="G10" s="116">
        <f t="shared" si="1"/>
        <v>0</v>
      </c>
      <c r="H10" s="116">
        <v>834.48678000000007</v>
      </c>
      <c r="I10" s="116">
        <v>2708.04783</v>
      </c>
      <c r="J10" s="116">
        <v>755.60997999999995</v>
      </c>
      <c r="K10" s="116">
        <f t="shared" si="0"/>
        <v>126476.52225000001</v>
      </c>
      <c r="N10" s="154"/>
    </row>
    <row r="11" spans="1:100" x14ac:dyDescent="0.2">
      <c r="A11" s="110">
        <v>42248</v>
      </c>
      <c r="B11" s="116">
        <v>49449.176620000006</v>
      </c>
      <c r="C11" s="116">
        <v>2665.0306099999998</v>
      </c>
      <c r="D11" s="116">
        <v>26642.525370000003</v>
      </c>
      <c r="E11" s="116">
        <v>32716.601349999994</v>
      </c>
      <c r="F11" s="116">
        <v>11574.96349</v>
      </c>
      <c r="G11" s="116">
        <f t="shared" si="1"/>
        <v>0</v>
      </c>
      <c r="H11" s="116">
        <v>1031.3932199999999</v>
      </c>
      <c r="I11" s="116">
        <v>2431.8782500000007</v>
      </c>
      <c r="J11" s="116">
        <v>658.68653000000006</v>
      </c>
      <c r="K11" s="116">
        <f t="shared" si="0"/>
        <v>127170.25544000001</v>
      </c>
      <c r="N11" s="154"/>
    </row>
    <row r="12" spans="1:100" x14ac:dyDescent="0.2">
      <c r="A12" s="110">
        <v>42278</v>
      </c>
      <c r="B12" s="116">
        <v>48889.302120000008</v>
      </c>
      <c r="C12" s="116">
        <v>1602.2802799999999</v>
      </c>
      <c r="D12" s="116">
        <v>25716.468270000001</v>
      </c>
      <c r="E12" s="116">
        <v>34034.687229999996</v>
      </c>
      <c r="F12" s="116">
        <v>11383.623609999999</v>
      </c>
      <c r="G12" s="116">
        <f t="shared" si="1"/>
        <v>0</v>
      </c>
      <c r="H12" s="116">
        <v>969.16867999999999</v>
      </c>
      <c r="I12" s="116">
        <v>2919.9584399999999</v>
      </c>
      <c r="J12" s="116">
        <v>642.78701999999998</v>
      </c>
      <c r="K12" s="116">
        <f t="shared" si="0"/>
        <v>126158.27565000001</v>
      </c>
      <c r="N12" s="154"/>
    </row>
    <row r="13" spans="1:100" x14ac:dyDescent="0.2">
      <c r="A13" s="110">
        <v>42309</v>
      </c>
      <c r="B13" s="116">
        <v>49858.431229999995</v>
      </c>
      <c r="C13" s="116">
        <v>1467.57086</v>
      </c>
      <c r="D13" s="116">
        <v>26736.050750000002</v>
      </c>
      <c r="E13" s="116">
        <v>35354.473850000002</v>
      </c>
      <c r="F13" s="116">
        <v>11311.208370000002</v>
      </c>
      <c r="G13" s="116">
        <f t="shared" si="1"/>
        <v>0</v>
      </c>
      <c r="H13" s="116">
        <v>894.43471999999997</v>
      </c>
      <c r="I13" s="116">
        <v>7111.2923099999998</v>
      </c>
      <c r="J13" s="116">
        <v>763.26846999999998</v>
      </c>
      <c r="K13" s="116">
        <f t="shared" si="0"/>
        <v>133496.73056000003</v>
      </c>
      <c r="N13" s="154"/>
    </row>
    <row r="14" spans="1:100" x14ac:dyDescent="0.2">
      <c r="A14" s="110">
        <v>42339</v>
      </c>
      <c r="B14" s="116">
        <v>62707.21888</v>
      </c>
      <c r="C14" s="116">
        <v>2611.3688099999999</v>
      </c>
      <c r="D14" s="116">
        <v>34450.950870000008</v>
      </c>
      <c r="E14" s="116">
        <v>33839.821320000003</v>
      </c>
      <c r="F14" s="116">
        <v>11578.95277</v>
      </c>
      <c r="G14" s="116">
        <f t="shared" si="1"/>
        <v>0</v>
      </c>
      <c r="H14" s="116">
        <v>1208.5631600000002</v>
      </c>
      <c r="I14" s="116">
        <v>6198.7915199999998</v>
      </c>
      <c r="J14" s="116">
        <v>782.83656999999994</v>
      </c>
      <c r="K14" s="116">
        <f t="shared" si="0"/>
        <v>153378.50390000001</v>
      </c>
      <c r="N14" s="154"/>
    </row>
    <row r="15" spans="1:100" s="1" customFormat="1" x14ac:dyDescent="0.2">
      <c r="A15" s="109">
        <v>42370</v>
      </c>
      <c r="B15" s="162">
        <v>59005.378790000002</v>
      </c>
      <c r="C15" s="162">
        <v>1709.4005499999996</v>
      </c>
      <c r="D15" s="162">
        <v>21392.146700000001</v>
      </c>
      <c r="E15" s="162">
        <v>37898.920300000005</v>
      </c>
      <c r="F15" s="162">
        <v>13727.967409999999</v>
      </c>
      <c r="G15" s="162">
        <f t="shared" si="1"/>
        <v>0</v>
      </c>
      <c r="H15" s="162">
        <v>944.41880999999989</v>
      </c>
      <c r="I15" s="162">
        <v>2482.29916</v>
      </c>
      <c r="J15" s="162">
        <v>737.50890000000004</v>
      </c>
      <c r="K15" s="162">
        <f t="shared" si="0"/>
        <v>137898.04062000001</v>
      </c>
      <c r="N15" s="43"/>
    </row>
    <row r="16" spans="1:100" x14ac:dyDescent="0.2">
      <c r="A16" s="110">
        <v>42401</v>
      </c>
      <c r="B16" s="116">
        <v>46957.831699999995</v>
      </c>
      <c r="C16" s="116">
        <v>1505.7730999999999</v>
      </c>
      <c r="D16" s="116">
        <v>23053.745039999998</v>
      </c>
      <c r="E16" s="116">
        <v>35446.672480000001</v>
      </c>
      <c r="F16" s="116">
        <v>10052.822770000004</v>
      </c>
      <c r="G16" s="116">
        <f t="shared" si="1"/>
        <v>0</v>
      </c>
      <c r="H16" s="116">
        <v>763.52128000000005</v>
      </c>
      <c r="I16" s="116">
        <v>3508.1788799999999</v>
      </c>
      <c r="J16" s="116">
        <v>1067.8029100000001</v>
      </c>
      <c r="K16" s="116">
        <f t="shared" si="0"/>
        <v>122356.34815999999</v>
      </c>
      <c r="N16" s="154"/>
    </row>
    <row r="17" spans="1:14" x14ac:dyDescent="0.2">
      <c r="A17" s="110">
        <v>42430</v>
      </c>
      <c r="B17" s="116">
        <v>47402.195160000003</v>
      </c>
      <c r="C17" s="116">
        <v>1572.0775900000001</v>
      </c>
      <c r="D17" s="116">
        <v>23877.188149999998</v>
      </c>
      <c r="E17" s="116">
        <v>31089.327009999997</v>
      </c>
      <c r="F17" s="116">
        <v>10721.832539999999</v>
      </c>
      <c r="G17" s="116">
        <f t="shared" si="1"/>
        <v>0</v>
      </c>
      <c r="H17" s="116">
        <v>747.31199000000004</v>
      </c>
      <c r="I17" s="116">
        <v>2894.7234699999999</v>
      </c>
      <c r="J17" s="116">
        <v>829.98653000000002</v>
      </c>
      <c r="K17" s="116">
        <f t="shared" si="0"/>
        <v>119134.64244</v>
      </c>
      <c r="N17" s="154"/>
    </row>
    <row r="18" spans="1:14" x14ac:dyDescent="0.2">
      <c r="A18" s="110">
        <v>42461</v>
      </c>
      <c r="B18" s="116">
        <v>52876.460100000011</v>
      </c>
      <c r="C18" s="116">
        <v>2692.0267999999992</v>
      </c>
      <c r="D18" s="116">
        <v>21110.701239999999</v>
      </c>
      <c r="E18" s="116">
        <v>34767.640749999999</v>
      </c>
      <c r="F18" s="116">
        <v>11237.740400000001</v>
      </c>
      <c r="G18" s="116">
        <f t="shared" si="1"/>
        <v>0</v>
      </c>
      <c r="H18" s="116">
        <v>755.36811</v>
      </c>
      <c r="I18" s="116">
        <v>2580.4988700000004</v>
      </c>
      <c r="J18" s="116">
        <v>720.87308999999993</v>
      </c>
      <c r="K18" s="116">
        <f t="shared" si="0"/>
        <v>126741.30935999998</v>
      </c>
      <c r="N18" s="154"/>
    </row>
    <row r="19" spans="1:14" x14ac:dyDescent="0.2">
      <c r="A19" s="110">
        <v>42491</v>
      </c>
      <c r="B19" s="116">
        <v>53031.472710000009</v>
      </c>
      <c r="C19" s="116">
        <v>1658.83861</v>
      </c>
      <c r="D19" s="116">
        <v>24311.651690000002</v>
      </c>
      <c r="E19" s="116">
        <v>32100.354690000004</v>
      </c>
      <c r="F19" s="116">
        <v>11493.79977</v>
      </c>
      <c r="G19" s="116">
        <f t="shared" si="1"/>
        <v>0</v>
      </c>
      <c r="H19" s="116">
        <v>921.20569999999998</v>
      </c>
      <c r="I19" s="116">
        <v>3035.6623900000004</v>
      </c>
      <c r="J19" s="116">
        <v>889.9281400000001</v>
      </c>
      <c r="K19" s="116">
        <f t="shared" si="0"/>
        <v>127442.91370000002</v>
      </c>
      <c r="N19" s="154"/>
    </row>
    <row r="20" spans="1:14" x14ac:dyDescent="0.2">
      <c r="A20" s="110">
        <v>42522</v>
      </c>
      <c r="B20" s="116">
        <v>53638.964920000013</v>
      </c>
      <c r="C20" s="116">
        <v>1562.0002900000002</v>
      </c>
      <c r="D20" s="116">
        <v>28578.036459999999</v>
      </c>
      <c r="E20" s="116">
        <v>34416.142290000003</v>
      </c>
      <c r="F20" s="116">
        <v>12026.38139</v>
      </c>
      <c r="G20" s="116">
        <f t="shared" si="1"/>
        <v>0</v>
      </c>
      <c r="H20" s="116">
        <v>1054.4580599999999</v>
      </c>
      <c r="I20" s="116">
        <v>2717.3139800000004</v>
      </c>
      <c r="J20" s="116">
        <v>785.83393000000012</v>
      </c>
      <c r="K20" s="116">
        <f t="shared" si="0"/>
        <v>134779.13132000001</v>
      </c>
      <c r="N20" s="154"/>
    </row>
    <row r="21" spans="1:14" x14ac:dyDescent="0.2">
      <c r="A21" s="110">
        <v>42552</v>
      </c>
      <c r="B21" s="116">
        <v>56140.375420000011</v>
      </c>
      <c r="C21" s="116">
        <v>2969.4425699999997</v>
      </c>
      <c r="D21" s="116">
        <v>27210.756989999994</v>
      </c>
      <c r="E21" s="116">
        <v>34177.919420000006</v>
      </c>
      <c r="F21" s="116">
        <v>12295.810640000003</v>
      </c>
      <c r="G21" s="116">
        <f t="shared" si="1"/>
        <v>0</v>
      </c>
      <c r="H21" s="116">
        <v>1017.1959499999999</v>
      </c>
      <c r="I21" s="116">
        <v>3019.4429900000005</v>
      </c>
      <c r="J21" s="116">
        <v>818.94002999999998</v>
      </c>
      <c r="K21" s="116">
        <f t="shared" si="0"/>
        <v>137649.88401000001</v>
      </c>
      <c r="N21" s="154"/>
    </row>
    <row r="22" spans="1:14" x14ac:dyDescent="0.2">
      <c r="A22" s="110">
        <v>42583</v>
      </c>
      <c r="B22" s="116">
        <v>52271.776200000015</v>
      </c>
      <c r="C22" s="116">
        <v>1576.9023300000001</v>
      </c>
      <c r="D22" s="116">
        <v>27441.980210000002</v>
      </c>
      <c r="E22" s="116">
        <v>37808.311069999996</v>
      </c>
      <c r="F22" s="116">
        <v>12087.517400000001</v>
      </c>
      <c r="G22" s="116">
        <f t="shared" si="1"/>
        <v>0</v>
      </c>
      <c r="H22" s="116">
        <v>1039.9368200000001</v>
      </c>
      <c r="I22" s="116">
        <v>2281.3028600000002</v>
      </c>
      <c r="J22" s="116">
        <v>610.59438999999998</v>
      </c>
      <c r="K22" s="116">
        <f t="shared" si="0"/>
        <v>135118.32128000003</v>
      </c>
      <c r="N22" s="154"/>
    </row>
    <row r="23" spans="1:14" x14ac:dyDescent="0.2">
      <c r="A23" s="110">
        <v>42614</v>
      </c>
      <c r="B23" s="116">
        <v>56619.006139999998</v>
      </c>
      <c r="C23" s="116">
        <v>1559.7040200000001</v>
      </c>
      <c r="D23" s="116">
        <v>24442.540690000002</v>
      </c>
      <c r="E23" s="116">
        <v>34154.199509999999</v>
      </c>
      <c r="F23" s="116">
        <v>12389.09007</v>
      </c>
      <c r="G23" s="116">
        <f t="shared" si="1"/>
        <v>0</v>
      </c>
      <c r="H23" s="116">
        <v>1126.1409099999998</v>
      </c>
      <c r="I23" s="116">
        <v>3029.8625100000004</v>
      </c>
      <c r="J23" s="116">
        <v>793.32087000000001</v>
      </c>
      <c r="K23" s="116">
        <f t="shared" si="0"/>
        <v>134113.86471999998</v>
      </c>
      <c r="N23" s="154"/>
    </row>
    <row r="24" spans="1:14" x14ac:dyDescent="0.2">
      <c r="A24" s="110">
        <v>42644</v>
      </c>
      <c r="B24" s="116">
        <v>54225.901579999998</v>
      </c>
      <c r="C24" s="116">
        <v>2702.2901900000002</v>
      </c>
      <c r="D24" s="116">
        <v>25696.008329999997</v>
      </c>
      <c r="E24" s="116">
        <v>33335.882140000002</v>
      </c>
      <c r="F24" s="116">
        <v>12867.27154</v>
      </c>
      <c r="G24" s="116">
        <f t="shared" si="1"/>
        <v>0</v>
      </c>
      <c r="H24" s="116">
        <v>1197.1613100000002</v>
      </c>
      <c r="I24" s="116">
        <v>4894.0590100000009</v>
      </c>
      <c r="J24" s="116">
        <v>639.54579000000001</v>
      </c>
      <c r="K24" s="116">
        <f t="shared" si="0"/>
        <v>135558.11989</v>
      </c>
      <c r="N24" s="154"/>
    </row>
    <row r="25" spans="1:14" x14ac:dyDescent="0.2">
      <c r="A25" s="110">
        <v>42675</v>
      </c>
      <c r="B25" s="116">
        <v>51514.60517000001</v>
      </c>
      <c r="C25" s="116">
        <v>2687.3163200000004</v>
      </c>
      <c r="D25" s="116">
        <v>28213.699289999997</v>
      </c>
      <c r="E25" s="116">
        <v>34615.160149999996</v>
      </c>
      <c r="F25" s="116">
        <v>12135.444810000001</v>
      </c>
      <c r="G25" s="116">
        <f t="shared" si="1"/>
        <v>0</v>
      </c>
      <c r="H25" s="116">
        <v>844.37549000000013</v>
      </c>
      <c r="I25" s="116">
        <v>2697.0941800000005</v>
      </c>
      <c r="J25" s="116">
        <v>485.41979000000003</v>
      </c>
      <c r="K25" s="116">
        <f t="shared" si="0"/>
        <v>133193.11520000003</v>
      </c>
      <c r="N25" s="154"/>
    </row>
    <row r="26" spans="1:14" x14ac:dyDescent="0.2">
      <c r="A26" s="110">
        <v>42705</v>
      </c>
      <c r="B26" s="116">
        <v>56495.826250000006</v>
      </c>
      <c r="C26" s="116">
        <v>1671.4397100000003</v>
      </c>
      <c r="D26" s="116">
        <v>46913.868569999999</v>
      </c>
      <c r="E26" s="116">
        <v>38544.692820000011</v>
      </c>
      <c r="F26" s="116">
        <v>12832.299949999999</v>
      </c>
      <c r="G26" s="116">
        <f t="shared" si="1"/>
        <v>0</v>
      </c>
      <c r="H26" s="116">
        <v>1286.6007</v>
      </c>
      <c r="I26" s="116">
        <v>3382.5507800000005</v>
      </c>
      <c r="J26" s="116">
        <v>757.09724000000006</v>
      </c>
      <c r="K26" s="116">
        <f t="shared" si="0"/>
        <v>161884.37602000003</v>
      </c>
      <c r="N26" s="154"/>
    </row>
    <row r="27" spans="1:14" s="1" customFormat="1" x14ac:dyDescent="0.2">
      <c r="A27" s="109">
        <v>42736</v>
      </c>
      <c r="B27" s="162">
        <v>61748.431060000003</v>
      </c>
      <c r="C27" s="162">
        <v>2891.3994000000002</v>
      </c>
      <c r="D27" s="162">
        <v>14239.163140000001</v>
      </c>
      <c r="E27" s="162">
        <v>43423.439249999996</v>
      </c>
      <c r="F27" s="162">
        <v>14658.211619999998</v>
      </c>
      <c r="G27" s="162">
        <f t="shared" si="1"/>
        <v>0</v>
      </c>
      <c r="H27" s="162">
        <v>1093.4953399999999</v>
      </c>
      <c r="I27" s="162">
        <v>2670.3036399999996</v>
      </c>
      <c r="J27" s="162">
        <v>822.73920999999996</v>
      </c>
      <c r="K27" s="162">
        <f t="shared" si="0"/>
        <v>141547.18265999999</v>
      </c>
      <c r="N27" s="43"/>
    </row>
    <row r="28" spans="1:14" x14ac:dyDescent="0.2">
      <c r="A28" s="110">
        <v>42767</v>
      </c>
      <c r="B28" s="116">
        <v>53984.847150000009</v>
      </c>
      <c r="C28" s="116">
        <v>1654.67877</v>
      </c>
      <c r="D28" s="116">
        <v>19790.305030000003</v>
      </c>
      <c r="E28" s="116">
        <v>33497.75172</v>
      </c>
      <c r="F28" s="116">
        <v>11156.98827</v>
      </c>
      <c r="G28" s="116">
        <f t="shared" si="1"/>
        <v>0</v>
      </c>
      <c r="H28" s="116">
        <v>829.54503</v>
      </c>
      <c r="I28" s="116">
        <v>2640.7270899999999</v>
      </c>
      <c r="J28" s="116">
        <v>933.91217999999969</v>
      </c>
      <c r="K28" s="116">
        <f t="shared" si="0"/>
        <v>124488.75524</v>
      </c>
      <c r="N28" s="154"/>
    </row>
    <row r="29" spans="1:14" x14ac:dyDescent="0.2">
      <c r="A29" s="110">
        <v>42795</v>
      </c>
      <c r="B29" s="116">
        <v>49113.877170000007</v>
      </c>
      <c r="C29" s="116">
        <v>1705.8208500000003</v>
      </c>
      <c r="D29" s="116">
        <v>28151.645379999998</v>
      </c>
      <c r="E29" s="116">
        <v>30370.79711</v>
      </c>
      <c r="F29" s="116">
        <v>11835.46362</v>
      </c>
      <c r="G29" s="116">
        <f t="shared" si="1"/>
        <v>0</v>
      </c>
      <c r="H29" s="116">
        <v>1084.1666100000002</v>
      </c>
      <c r="I29" s="116">
        <v>3369.3933400000001</v>
      </c>
      <c r="J29" s="116">
        <v>1021.4130099999999</v>
      </c>
      <c r="K29" s="116">
        <f t="shared" si="0"/>
        <v>126652.57709000001</v>
      </c>
      <c r="N29" s="154"/>
    </row>
    <row r="30" spans="1:14" x14ac:dyDescent="0.2">
      <c r="A30" s="110">
        <v>42826</v>
      </c>
      <c r="B30" s="116">
        <v>58032.522430000005</v>
      </c>
      <c r="C30" s="116">
        <v>3564.5676799999997</v>
      </c>
      <c r="D30" s="116">
        <v>21027.346399999999</v>
      </c>
      <c r="E30" s="116">
        <v>36443.936390000003</v>
      </c>
      <c r="F30" s="116">
        <v>12882.461360000003</v>
      </c>
      <c r="G30" s="116">
        <f t="shared" si="1"/>
        <v>0</v>
      </c>
      <c r="H30" s="116">
        <v>1033.3795700000001</v>
      </c>
      <c r="I30" s="116">
        <v>3079.6249800000001</v>
      </c>
      <c r="J30" s="116">
        <v>918.19652000000008</v>
      </c>
      <c r="K30" s="116">
        <f t="shared" si="0"/>
        <v>136982.03532999998</v>
      </c>
      <c r="N30" s="154"/>
    </row>
    <row r="31" spans="1:14" x14ac:dyDescent="0.2">
      <c r="A31" s="110">
        <v>42856</v>
      </c>
      <c r="B31" s="116">
        <v>53200.845790000007</v>
      </c>
      <c r="C31" s="116">
        <v>3270.5134200000007</v>
      </c>
      <c r="D31" s="116">
        <v>27116.6793</v>
      </c>
      <c r="E31" s="116">
        <v>32685.011329999994</v>
      </c>
      <c r="F31" s="116">
        <v>12748.698610000003</v>
      </c>
      <c r="G31" s="116">
        <f t="shared" si="1"/>
        <v>0</v>
      </c>
      <c r="H31" s="116">
        <v>1080.2380900000001</v>
      </c>
      <c r="I31" s="116">
        <v>2987.6836200000002</v>
      </c>
      <c r="J31" s="116">
        <v>875.20796999999982</v>
      </c>
      <c r="K31" s="116">
        <f t="shared" si="0"/>
        <v>133964.87813</v>
      </c>
      <c r="N31" s="154"/>
    </row>
    <row r="32" spans="1:14" x14ac:dyDescent="0.2">
      <c r="A32" s="110">
        <v>42887</v>
      </c>
      <c r="B32" s="116">
        <v>54936.417710000009</v>
      </c>
      <c r="C32" s="116">
        <v>3227.9090000000001</v>
      </c>
      <c r="D32" s="116">
        <v>26477.453390000002</v>
      </c>
      <c r="E32" s="116">
        <v>35805.581279999999</v>
      </c>
      <c r="F32" s="116">
        <v>13194.130810000001</v>
      </c>
      <c r="G32" s="116">
        <f t="shared" si="1"/>
        <v>0</v>
      </c>
      <c r="H32" s="116">
        <v>933.71783000000005</v>
      </c>
      <c r="I32" s="116">
        <v>2955.1043800000002</v>
      </c>
      <c r="J32" s="116">
        <v>897.74013999999988</v>
      </c>
      <c r="K32" s="116">
        <f t="shared" si="0"/>
        <v>138428.05454000001</v>
      </c>
      <c r="N32" s="154"/>
    </row>
    <row r="33" spans="1:14" x14ac:dyDescent="0.2">
      <c r="A33" s="110">
        <v>42917</v>
      </c>
      <c r="B33" s="116">
        <v>56019.496350000001</v>
      </c>
      <c r="C33" s="116">
        <v>4100.5777800000005</v>
      </c>
      <c r="D33" s="116">
        <v>26244.965319999999</v>
      </c>
      <c r="E33" s="116">
        <v>35818.211360000001</v>
      </c>
      <c r="F33" s="116">
        <v>13861.89061</v>
      </c>
      <c r="G33" s="116">
        <f t="shared" si="1"/>
        <v>0</v>
      </c>
      <c r="H33" s="116">
        <v>991.93765000000008</v>
      </c>
      <c r="I33" s="116">
        <v>4388.1050599999999</v>
      </c>
      <c r="J33" s="116">
        <v>5525.6145300000017</v>
      </c>
      <c r="K33" s="116">
        <f t="shared" si="0"/>
        <v>146950.79866</v>
      </c>
      <c r="N33" s="154"/>
    </row>
    <row r="34" spans="1:14" x14ac:dyDescent="0.2">
      <c r="A34" s="110">
        <v>42948</v>
      </c>
      <c r="B34" s="116">
        <v>57298.49311000001</v>
      </c>
      <c r="C34" s="116">
        <v>1737.2243900000001</v>
      </c>
      <c r="D34" s="116">
        <v>29986.2487</v>
      </c>
      <c r="E34" s="116">
        <v>36425.900600000001</v>
      </c>
      <c r="F34" s="116">
        <v>13842.103060000003</v>
      </c>
      <c r="G34" s="116">
        <f t="shared" si="1"/>
        <v>0</v>
      </c>
      <c r="H34" s="116">
        <v>1121.77495</v>
      </c>
      <c r="I34" s="116">
        <v>3405.7010200000004</v>
      </c>
      <c r="J34" s="116">
        <v>938.84675000000004</v>
      </c>
      <c r="K34" s="116">
        <f t="shared" si="0"/>
        <v>144756.29258000001</v>
      </c>
      <c r="N34" s="154"/>
    </row>
    <row r="35" spans="1:14" x14ac:dyDescent="0.2">
      <c r="A35" s="110">
        <v>42979</v>
      </c>
      <c r="B35" s="116">
        <v>58957.372740000013</v>
      </c>
      <c r="C35" s="116">
        <v>1680.7473900000005</v>
      </c>
      <c r="D35" s="116">
        <v>26407.31957</v>
      </c>
      <c r="E35" s="116">
        <v>37025.077200000007</v>
      </c>
      <c r="F35" s="116">
        <v>14262.8362</v>
      </c>
      <c r="G35" s="116">
        <f t="shared" si="1"/>
        <v>0</v>
      </c>
      <c r="H35" s="116">
        <v>948.3112000000001</v>
      </c>
      <c r="I35" s="116">
        <v>6322.37781</v>
      </c>
      <c r="J35" s="116">
        <v>852.80115000000001</v>
      </c>
      <c r="K35" s="116">
        <f t="shared" ref="K35:K66" si="2">SUM(B35:J35)</f>
        <v>146456.84326000002</v>
      </c>
      <c r="N35" s="154"/>
    </row>
    <row r="36" spans="1:14" x14ac:dyDescent="0.2">
      <c r="A36" s="110">
        <v>43009</v>
      </c>
      <c r="B36" s="116">
        <v>57966.421199999997</v>
      </c>
      <c r="C36" s="116">
        <v>2801.1796400000003</v>
      </c>
      <c r="D36" s="116">
        <v>25808.870870000002</v>
      </c>
      <c r="E36" s="116">
        <v>35431.159869999996</v>
      </c>
      <c r="F36" s="116">
        <v>14170.340769999999</v>
      </c>
      <c r="G36" s="116">
        <f t="shared" si="1"/>
        <v>0</v>
      </c>
      <c r="H36" s="116">
        <v>1052.85564</v>
      </c>
      <c r="I36" s="116">
        <v>2694.7087400000005</v>
      </c>
      <c r="J36" s="116">
        <v>778.61712999999986</v>
      </c>
      <c r="K36" s="116">
        <f t="shared" si="2"/>
        <v>140704.15385999999</v>
      </c>
      <c r="N36" s="154"/>
    </row>
    <row r="37" spans="1:14" x14ac:dyDescent="0.2">
      <c r="A37" s="110">
        <v>43040</v>
      </c>
      <c r="B37" s="116">
        <v>58618.284200000002</v>
      </c>
      <c r="C37" s="116">
        <v>1771.2345599999999</v>
      </c>
      <c r="D37" s="116">
        <v>26588.258870000001</v>
      </c>
      <c r="E37" s="116">
        <v>35591.554499999998</v>
      </c>
      <c r="F37" s="116">
        <v>13941.329459999999</v>
      </c>
      <c r="G37" s="116">
        <f t="shared" si="1"/>
        <v>0</v>
      </c>
      <c r="H37" s="116">
        <v>956.49479000000008</v>
      </c>
      <c r="I37" s="116">
        <v>2658.7763100000002</v>
      </c>
      <c r="J37" s="116">
        <v>732.69368999999983</v>
      </c>
      <c r="K37" s="116">
        <f t="shared" si="2"/>
        <v>140858.62637999997</v>
      </c>
      <c r="N37" s="154"/>
    </row>
    <row r="38" spans="1:14" x14ac:dyDescent="0.2">
      <c r="A38" s="110">
        <v>43070</v>
      </c>
      <c r="B38" s="116">
        <v>57645.180530000005</v>
      </c>
      <c r="C38" s="116">
        <v>1987.2838300000001</v>
      </c>
      <c r="D38" s="116">
        <v>44888.805209999999</v>
      </c>
      <c r="E38" s="116">
        <v>35643.259740000001</v>
      </c>
      <c r="F38" s="116">
        <v>14548.400820000001</v>
      </c>
      <c r="G38" s="116">
        <f t="shared" si="1"/>
        <v>0</v>
      </c>
      <c r="H38" s="116">
        <v>993.72133000000008</v>
      </c>
      <c r="I38" s="116">
        <v>3332.6534200000001</v>
      </c>
      <c r="J38" s="116">
        <v>945.66277000000002</v>
      </c>
      <c r="K38" s="116">
        <f t="shared" si="2"/>
        <v>159984.96765000001</v>
      </c>
      <c r="N38" s="154"/>
    </row>
    <row r="39" spans="1:14" s="1" customFormat="1" x14ac:dyDescent="0.2">
      <c r="A39" s="109">
        <v>43101</v>
      </c>
      <c r="B39" s="162">
        <v>60805.987280000001</v>
      </c>
      <c r="C39" s="162">
        <v>3083.9645700000001</v>
      </c>
      <c r="D39" s="162">
        <v>17673.15782</v>
      </c>
      <c r="E39" s="162">
        <v>39719.249840000004</v>
      </c>
      <c r="F39" s="162">
        <v>17846.319949999997</v>
      </c>
      <c r="G39" s="162">
        <f t="shared" si="1"/>
        <v>0</v>
      </c>
      <c r="H39" s="162">
        <v>1440.0426100000004</v>
      </c>
      <c r="I39" s="162">
        <v>3587.0596200000005</v>
      </c>
      <c r="J39" s="162">
        <v>1079.1328199999998</v>
      </c>
      <c r="K39" s="162">
        <f t="shared" si="2"/>
        <v>145234.91451000003</v>
      </c>
      <c r="N39" s="43"/>
    </row>
    <row r="40" spans="1:14" x14ac:dyDescent="0.2">
      <c r="A40" s="110">
        <v>43132</v>
      </c>
      <c r="B40" s="116">
        <v>46957.181700000001</v>
      </c>
      <c r="C40" s="116">
        <v>1824.998</v>
      </c>
      <c r="D40" s="116">
        <v>19462.316959999996</v>
      </c>
      <c r="E40" s="116">
        <v>35440.551270000011</v>
      </c>
      <c r="F40" s="116">
        <v>13014.387220000002</v>
      </c>
      <c r="G40" s="116">
        <v>10016.28026</v>
      </c>
      <c r="H40" s="116">
        <v>910.45705000000009</v>
      </c>
      <c r="I40" s="116">
        <v>2938.7399200000004</v>
      </c>
      <c r="J40" s="116">
        <v>645.07676000000004</v>
      </c>
      <c r="K40" s="116">
        <f t="shared" si="2"/>
        <v>131209.98914000002</v>
      </c>
    </row>
    <row r="41" spans="1:14" x14ac:dyDescent="0.2">
      <c r="A41" s="110">
        <v>43160</v>
      </c>
      <c r="B41" s="116">
        <v>46375.583349999994</v>
      </c>
      <c r="C41" s="116">
        <v>1894.8845100000005</v>
      </c>
      <c r="D41" s="116">
        <v>27146.537620000003</v>
      </c>
      <c r="E41" s="116">
        <v>34874.88076</v>
      </c>
      <c r="F41" s="116">
        <v>12974.15155</v>
      </c>
      <c r="G41" s="116">
        <v>13397.56165</v>
      </c>
      <c r="H41" s="116">
        <v>1466.38741</v>
      </c>
      <c r="I41" s="116">
        <v>3170.0049600000002</v>
      </c>
      <c r="J41" s="116">
        <v>709.26911000000007</v>
      </c>
      <c r="K41" s="116">
        <f t="shared" si="2"/>
        <v>142009.26091999997</v>
      </c>
    </row>
    <row r="42" spans="1:14" x14ac:dyDescent="0.2">
      <c r="A42" s="110">
        <v>43191</v>
      </c>
      <c r="B42" s="116">
        <v>56722.482560000004</v>
      </c>
      <c r="C42" s="116">
        <v>3016.9174900000003</v>
      </c>
      <c r="D42" s="116">
        <v>26261.301370000001</v>
      </c>
      <c r="E42" s="116">
        <v>36059.405610000009</v>
      </c>
      <c r="F42" s="116">
        <v>14149.439700000001</v>
      </c>
      <c r="G42" s="116">
        <v>11307.31243</v>
      </c>
      <c r="H42" s="116">
        <v>879.42583000000002</v>
      </c>
      <c r="I42" s="116">
        <v>3717.9130700000001</v>
      </c>
      <c r="J42" s="116">
        <v>752.16555000000005</v>
      </c>
      <c r="K42" s="116">
        <f t="shared" si="2"/>
        <v>152866.36361</v>
      </c>
    </row>
    <row r="43" spans="1:14" x14ac:dyDescent="0.2">
      <c r="A43" s="110">
        <v>43221</v>
      </c>
      <c r="B43" s="116">
        <v>57104.475720000002</v>
      </c>
      <c r="C43" s="116">
        <v>1837.6491000000001</v>
      </c>
      <c r="D43" s="116">
        <v>26772.697120000001</v>
      </c>
      <c r="E43" s="116">
        <v>36933.393660000009</v>
      </c>
      <c r="F43" s="116">
        <v>14330.669099999997</v>
      </c>
      <c r="G43" s="116">
        <v>11361.266669999999</v>
      </c>
      <c r="H43" s="116">
        <v>882.67991000000018</v>
      </c>
      <c r="I43" s="116">
        <v>3047.5922999999998</v>
      </c>
      <c r="J43" s="116">
        <v>740.58952999999997</v>
      </c>
      <c r="K43" s="116">
        <f t="shared" si="2"/>
        <v>153011.01311000003</v>
      </c>
    </row>
    <row r="44" spans="1:14" x14ac:dyDescent="0.2">
      <c r="A44" s="110">
        <v>43252</v>
      </c>
      <c r="B44" s="116">
        <v>60674.974080000007</v>
      </c>
      <c r="C44" s="116">
        <v>2045.86034</v>
      </c>
      <c r="D44" s="116">
        <v>27664.177540000001</v>
      </c>
      <c r="E44" s="116">
        <v>35680.956040000005</v>
      </c>
      <c r="F44" s="116">
        <v>14833.143290000004</v>
      </c>
      <c r="G44" s="116">
        <v>11985.07159</v>
      </c>
      <c r="H44" s="116">
        <v>893.32231000000013</v>
      </c>
      <c r="I44" s="116">
        <v>3279.6438399999997</v>
      </c>
      <c r="J44" s="116">
        <v>801.00728000000004</v>
      </c>
      <c r="K44" s="116">
        <f t="shared" si="2"/>
        <v>157858.15630999999</v>
      </c>
    </row>
    <row r="45" spans="1:14" x14ac:dyDescent="0.2">
      <c r="A45" s="110">
        <v>43282</v>
      </c>
      <c r="B45" s="116">
        <v>59535.68993</v>
      </c>
      <c r="C45" s="116">
        <v>2965.2989200000002</v>
      </c>
      <c r="D45" s="116">
        <v>28167.801979999997</v>
      </c>
      <c r="E45" s="116">
        <v>37942.331400000003</v>
      </c>
      <c r="F45" s="116">
        <v>14670.203159999997</v>
      </c>
      <c r="G45" s="116">
        <v>12861.99538</v>
      </c>
      <c r="H45" s="116">
        <v>1053.4028999999998</v>
      </c>
      <c r="I45" s="116">
        <v>3413.0619000000006</v>
      </c>
      <c r="J45" s="116">
        <v>748.48657000000003</v>
      </c>
      <c r="K45" s="116">
        <f t="shared" si="2"/>
        <v>161358.27214000002</v>
      </c>
    </row>
    <row r="46" spans="1:14" x14ac:dyDescent="0.2">
      <c r="A46" s="110">
        <v>43313</v>
      </c>
      <c r="B46" s="116">
        <v>59526.997510000008</v>
      </c>
      <c r="C46" s="116">
        <v>1945.1416800000004</v>
      </c>
      <c r="D46" s="116">
        <v>29395.51658</v>
      </c>
      <c r="E46" s="116">
        <v>38861.511490000012</v>
      </c>
      <c r="F46" s="116">
        <v>14959.671470000001</v>
      </c>
      <c r="G46" s="116">
        <v>12472.8202</v>
      </c>
      <c r="H46" s="116">
        <v>1176.0812000000003</v>
      </c>
      <c r="I46" s="116">
        <v>3005.6430800000003</v>
      </c>
      <c r="J46" s="116">
        <v>615.81241999999997</v>
      </c>
      <c r="K46" s="116">
        <f t="shared" si="2"/>
        <v>161959.19563</v>
      </c>
    </row>
    <row r="47" spans="1:14" x14ac:dyDescent="0.2">
      <c r="A47" s="110">
        <v>43344</v>
      </c>
      <c r="B47" s="116">
        <v>67346.944329999998</v>
      </c>
      <c r="C47" s="116">
        <v>1942.2094600000003</v>
      </c>
      <c r="D47" s="116">
        <v>26307.311610000001</v>
      </c>
      <c r="E47" s="116">
        <v>40063.653300000005</v>
      </c>
      <c r="F47" s="116">
        <v>16147.71911</v>
      </c>
      <c r="G47" s="116">
        <v>10177.74898</v>
      </c>
      <c r="H47" s="116">
        <v>971.57844</v>
      </c>
      <c r="I47" s="116">
        <v>3116.0598100000002</v>
      </c>
      <c r="J47" s="116">
        <v>731.5367</v>
      </c>
      <c r="K47" s="116">
        <f t="shared" si="2"/>
        <v>166804.76174000002</v>
      </c>
    </row>
    <row r="48" spans="1:14" x14ac:dyDescent="0.2">
      <c r="A48" s="110">
        <v>43374</v>
      </c>
      <c r="B48" s="116">
        <v>61396.274540000006</v>
      </c>
      <c r="C48" s="116">
        <v>2939.4448200000002</v>
      </c>
      <c r="D48" s="116">
        <v>29844.607070000002</v>
      </c>
      <c r="E48" s="116">
        <v>36367.38248</v>
      </c>
      <c r="F48" s="116">
        <v>16011.592649999999</v>
      </c>
      <c r="G48" s="116">
        <v>11046.62168</v>
      </c>
      <c r="H48" s="116">
        <v>1022.5290799999999</v>
      </c>
      <c r="I48" s="116">
        <v>3317.5950999999995</v>
      </c>
      <c r="J48" s="116">
        <v>694.96542000000011</v>
      </c>
      <c r="K48" s="116">
        <f t="shared" si="2"/>
        <v>162641.01284000001</v>
      </c>
    </row>
    <row r="49" spans="1:11" x14ac:dyDescent="0.2">
      <c r="A49" s="110">
        <v>43405</v>
      </c>
      <c r="B49" s="116">
        <v>66371.899510000003</v>
      </c>
      <c r="C49" s="116">
        <v>2046.0629499999998</v>
      </c>
      <c r="D49" s="116">
        <v>28528.56625</v>
      </c>
      <c r="E49" s="116">
        <v>40183.520080000009</v>
      </c>
      <c r="F49" s="116">
        <v>16845.267489999998</v>
      </c>
      <c r="G49" s="116">
        <v>13073.366259999999</v>
      </c>
      <c r="H49" s="116">
        <v>1522.4829399999999</v>
      </c>
      <c r="I49" s="116">
        <v>3020.29421</v>
      </c>
      <c r="J49" s="116">
        <v>581.26784000000009</v>
      </c>
      <c r="K49" s="116">
        <f t="shared" si="2"/>
        <v>172172.72753</v>
      </c>
    </row>
    <row r="50" spans="1:11" x14ac:dyDescent="0.2">
      <c r="A50" s="110">
        <v>43435</v>
      </c>
      <c r="B50" s="116">
        <v>62400.635750000001</v>
      </c>
      <c r="C50" s="116">
        <v>1949.6077300000002</v>
      </c>
      <c r="D50" s="116">
        <v>45222.901470000004</v>
      </c>
      <c r="E50" s="116">
        <v>38551.96946</v>
      </c>
      <c r="F50" s="116">
        <v>15457.22219</v>
      </c>
      <c r="G50" s="116">
        <v>15855.179990000001</v>
      </c>
      <c r="H50" s="116">
        <v>839.39068999999995</v>
      </c>
      <c r="I50" s="116">
        <v>3014.1352900000006</v>
      </c>
      <c r="J50" s="116">
        <v>644.95997999999997</v>
      </c>
      <c r="K50" s="116">
        <f t="shared" si="2"/>
        <v>183936.00255000003</v>
      </c>
    </row>
    <row r="51" spans="1:11" s="1" customFormat="1" x14ac:dyDescent="0.2">
      <c r="A51" s="109">
        <v>43466</v>
      </c>
      <c r="B51" s="162">
        <v>69802.556559999997</v>
      </c>
      <c r="C51" s="162">
        <v>2989.1624900000006</v>
      </c>
      <c r="D51" s="162">
        <v>16047.824460000003</v>
      </c>
      <c r="E51" s="162">
        <v>43335.890380000004</v>
      </c>
      <c r="F51" s="162">
        <v>18581.845250000002</v>
      </c>
      <c r="G51" s="163" t="s">
        <v>166</v>
      </c>
      <c r="H51" s="162">
        <v>1639.83296</v>
      </c>
      <c r="I51" s="162">
        <v>4205.4008000000003</v>
      </c>
      <c r="J51" s="162">
        <v>1490.8420800000001</v>
      </c>
      <c r="K51" s="162">
        <f t="shared" si="2"/>
        <v>158093.35498000003</v>
      </c>
    </row>
    <row r="52" spans="1:11" x14ac:dyDescent="0.2">
      <c r="A52" s="110">
        <v>43497</v>
      </c>
      <c r="B52" s="116">
        <v>62587.871370000008</v>
      </c>
      <c r="C52" s="116">
        <v>2073.6736300000002</v>
      </c>
      <c r="D52" s="116">
        <v>20790.79088</v>
      </c>
      <c r="E52" s="116">
        <v>39067.462789999998</v>
      </c>
      <c r="F52" s="116">
        <v>15089.698949999998</v>
      </c>
      <c r="G52" s="155" t="s">
        <v>166</v>
      </c>
      <c r="H52" s="116">
        <v>818.77809999999988</v>
      </c>
      <c r="I52" s="116">
        <v>3320.9861599999999</v>
      </c>
      <c r="J52" s="116">
        <v>860.87423000000001</v>
      </c>
      <c r="K52" s="116">
        <f t="shared" si="2"/>
        <v>144610.13610999996</v>
      </c>
    </row>
    <row r="53" spans="1:11" x14ac:dyDescent="0.2">
      <c r="A53" s="110">
        <v>43525</v>
      </c>
      <c r="B53" s="116">
        <v>67011.509470000005</v>
      </c>
      <c r="C53" s="116">
        <v>1940.8282000000004</v>
      </c>
      <c r="D53" s="116">
        <v>15876.96465</v>
      </c>
      <c r="E53" s="116">
        <v>36737.724900000008</v>
      </c>
      <c r="F53" s="116">
        <v>14719.649880000001</v>
      </c>
      <c r="G53" s="116">
        <v>7470.7435499999974</v>
      </c>
      <c r="H53" s="116">
        <v>944.59037999999998</v>
      </c>
      <c r="I53" s="116">
        <v>2758.0304499999997</v>
      </c>
      <c r="J53" s="116">
        <v>441.47147000000007</v>
      </c>
      <c r="K53" s="116">
        <f t="shared" si="2"/>
        <v>147901.51295</v>
      </c>
    </row>
    <row r="54" spans="1:11" x14ac:dyDescent="0.2">
      <c r="A54" s="110">
        <v>43556</v>
      </c>
      <c r="B54" s="116">
        <v>59352.333410000007</v>
      </c>
      <c r="C54" s="116">
        <v>3092.0455100000004</v>
      </c>
      <c r="D54" s="116">
        <v>18493.347739999997</v>
      </c>
      <c r="E54" s="116">
        <v>38556.974329999997</v>
      </c>
      <c r="F54" s="116">
        <v>15497.907030000004</v>
      </c>
      <c r="G54" s="116">
        <v>9687.3568400000004</v>
      </c>
      <c r="H54" s="116">
        <v>928.58314999999993</v>
      </c>
      <c r="I54" s="116">
        <v>2919.0324899999996</v>
      </c>
      <c r="J54" s="116">
        <v>514.54830000000004</v>
      </c>
      <c r="K54" s="116">
        <f t="shared" si="2"/>
        <v>149042.12880000001</v>
      </c>
    </row>
    <row r="55" spans="1:11" x14ac:dyDescent="0.2">
      <c r="A55" s="110">
        <v>43586</v>
      </c>
      <c r="B55" s="116">
        <v>65212.269150000007</v>
      </c>
      <c r="C55" s="116">
        <v>1986.9162900000001</v>
      </c>
      <c r="D55" s="116">
        <v>17956.88133</v>
      </c>
      <c r="E55" s="116">
        <v>38964.905200000001</v>
      </c>
      <c r="F55" s="116">
        <v>16006.265190000004</v>
      </c>
      <c r="G55" s="116">
        <v>9193.0242800000015</v>
      </c>
      <c r="H55" s="116">
        <v>940.62273000000005</v>
      </c>
      <c r="I55" s="116">
        <v>3212.5556799999999</v>
      </c>
      <c r="J55" s="116">
        <v>740.93234999999993</v>
      </c>
      <c r="K55" s="116">
        <f t="shared" si="2"/>
        <v>154214.37220000001</v>
      </c>
    </row>
    <row r="56" spans="1:11" x14ac:dyDescent="0.2">
      <c r="A56" s="110">
        <v>43617</v>
      </c>
      <c r="B56" s="116">
        <v>66348.292110000009</v>
      </c>
      <c r="C56" s="116">
        <v>1920.7057400000001</v>
      </c>
      <c r="D56" s="116">
        <v>16335.696480000001</v>
      </c>
      <c r="E56" s="116">
        <v>39175.631850000005</v>
      </c>
      <c r="F56" s="116">
        <v>16168.633790000002</v>
      </c>
      <c r="G56" s="116">
        <v>8435.0479099999993</v>
      </c>
      <c r="H56" s="116">
        <v>863.03836999999999</v>
      </c>
      <c r="I56" s="116">
        <v>2593.5643300000002</v>
      </c>
      <c r="J56" s="116">
        <v>470.68688000000003</v>
      </c>
      <c r="K56" s="116">
        <f t="shared" si="2"/>
        <v>152311.29746</v>
      </c>
    </row>
    <row r="57" spans="1:11" x14ac:dyDescent="0.2">
      <c r="A57" s="110">
        <v>43647</v>
      </c>
      <c r="B57" s="116">
        <v>66649.456000000006</v>
      </c>
      <c r="C57" s="116">
        <v>3118.08439</v>
      </c>
      <c r="D57" s="116">
        <v>19472.003359999999</v>
      </c>
      <c r="E57" s="116">
        <v>36890.632100000003</v>
      </c>
      <c r="F57" s="116">
        <v>16761.127519999998</v>
      </c>
      <c r="G57" s="116">
        <v>10602.853490000001</v>
      </c>
      <c r="H57" s="116">
        <v>1807.4893199999999</v>
      </c>
      <c r="I57" s="116">
        <v>3270.4197899999999</v>
      </c>
      <c r="J57" s="116">
        <v>875.51570000000004</v>
      </c>
      <c r="K57" s="116">
        <f t="shared" si="2"/>
        <v>159447.58166999999</v>
      </c>
    </row>
    <row r="58" spans="1:11" x14ac:dyDescent="0.2">
      <c r="A58" s="110">
        <v>43678</v>
      </c>
      <c r="B58" s="116">
        <v>68260.349739999991</v>
      </c>
      <c r="C58" s="116">
        <v>2015.6759199999999</v>
      </c>
      <c r="D58" s="116">
        <v>17717.55241</v>
      </c>
      <c r="E58" s="116">
        <v>40882.343120000005</v>
      </c>
      <c r="F58" s="116">
        <v>16643.969860000001</v>
      </c>
      <c r="G58" s="116">
        <v>8550.9047199999986</v>
      </c>
      <c r="H58" s="116">
        <v>922.11108000000013</v>
      </c>
      <c r="I58" s="116">
        <v>3824.4447300000006</v>
      </c>
      <c r="J58" s="116">
        <v>992.41439000000014</v>
      </c>
      <c r="K58" s="116">
        <f t="shared" si="2"/>
        <v>159809.76596999998</v>
      </c>
    </row>
    <row r="59" spans="1:11" x14ac:dyDescent="0.2">
      <c r="A59" s="110">
        <v>43709</v>
      </c>
      <c r="B59" s="116">
        <v>59490.992050000008</v>
      </c>
      <c r="C59" s="116">
        <v>1940.7573500000003</v>
      </c>
      <c r="D59" s="116">
        <v>17756.144459999996</v>
      </c>
      <c r="E59" s="116">
        <v>43852.207890000012</v>
      </c>
      <c r="F59" s="116">
        <v>17396.332030000005</v>
      </c>
      <c r="G59" s="116">
        <v>8407.4710099999993</v>
      </c>
      <c r="H59" s="116">
        <v>1190.0934300000001</v>
      </c>
      <c r="I59" s="116">
        <v>2863.4196300000003</v>
      </c>
      <c r="J59" s="116">
        <v>542.6904199999999</v>
      </c>
      <c r="K59" s="116">
        <f t="shared" si="2"/>
        <v>153440.10827000003</v>
      </c>
    </row>
    <row r="60" spans="1:11" x14ac:dyDescent="0.2">
      <c r="A60" s="110">
        <v>43739</v>
      </c>
      <c r="B60" s="116">
        <v>66097.499590000007</v>
      </c>
      <c r="C60" s="116">
        <v>2940.9870700000006</v>
      </c>
      <c r="D60" s="116">
        <v>21112.412939999998</v>
      </c>
      <c r="E60" s="116">
        <v>39754.196069999998</v>
      </c>
      <c r="F60" s="116">
        <v>17838.758980000002</v>
      </c>
      <c r="G60" s="116">
        <v>9720.1373000000003</v>
      </c>
      <c r="H60" s="116">
        <v>1262.3648000000001</v>
      </c>
      <c r="I60" s="116">
        <v>2735.5331200000001</v>
      </c>
      <c r="J60" s="116">
        <v>540.67553000000009</v>
      </c>
      <c r="K60" s="116">
        <f t="shared" si="2"/>
        <v>162002.56540000005</v>
      </c>
    </row>
    <row r="61" spans="1:11" x14ac:dyDescent="0.2">
      <c r="A61" s="110">
        <v>43770</v>
      </c>
      <c r="B61" s="116">
        <v>68509.395169999989</v>
      </c>
      <c r="C61" s="116">
        <v>1988.2739300000001</v>
      </c>
      <c r="D61" s="116">
        <v>16708.499609999999</v>
      </c>
      <c r="E61" s="116">
        <v>40635.887560000003</v>
      </c>
      <c r="F61" s="116">
        <v>18049.213589999999</v>
      </c>
      <c r="G61" s="116">
        <v>10664.395650000002</v>
      </c>
      <c r="H61" s="116">
        <v>921.64698999999996</v>
      </c>
      <c r="I61" s="116">
        <v>2849.29412</v>
      </c>
      <c r="J61" s="116">
        <v>574.06680000000006</v>
      </c>
      <c r="K61" s="116">
        <f t="shared" si="2"/>
        <v>160900.67342000001</v>
      </c>
    </row>
    <row r="62" spans="1:11" x14ac:dyDescent="0.2">
      <c r="A62" s="110">
        <v>43800</v>
      </c>
      <c r="B62" s="116">
        <v>67785.196799999991</v>
      </c>
      <c r="C62" s="116">
        <v>2035.3935100000001</v>
      </c>
      <c r="D62" s="116">
        <v>24026.342390000002</v>
      </c>
      <c r="E62" s="116">
        <v>41272.780960000004</v>
      </c>
      <c r="F62" s="116">
        <v>18855.40137</v>
      </c>
      <c r="G62" s="116">
        <v>15194.510579999998</v>
      </c>
      <c r="H62" s="116">
        <v>1328.0447799999999</v>
      </c>
      <c r="I62" s="116">
        <v>3003.6085099999996</v>
      </c>
      <c r="J62" s="116">
        <v>594.11539000000005</v>
      </c>
      <c r="K62" s="116">
        <f t="shared" si="2"/>
        <v>174095.39429</v>
      </c>
    </row>
    <row r="63" spans="1:11" s="1" customFormat="1" x14ac:dyDescent="0.2">
      <c r="A63" s="109">
        <v>43831</v>
      </c>
      <c r="B63" s="162">
        <v>94782.512818274539</v>
      </c>
      <c r="C63" s="162">
        <v>3912.4453266205624</v>
      </c>
      <c r="D63" s="162">
        <v>8957.8755376249574</v>
      </c>
      <c r="E63" s="162">
        <v>59783.356341142455</v>
      </c>
      <c r="F63" s="162">
        <v>26994.992800417243</v>
      </c>
      <c r="G63" s="162">
        <v>14748.975687608139</v>
      </c>
      <c r="H63" s="162">
        <v>1611.5493879676696</v>
      </c>
      <c r="I63" s="162">
        <v>3830.9021990194183</v>
      </c>
      <c r="J63" s="162">
        <v>777.22920397406597</v>
      </c>
      <c r="K63" s="162">
        <f t="shared" si="2"/>
        <v>215399.83930264908</v>
      </c>
    </row>
    <row r="64" spans="1:11" x14ac:dyDescent="0.2">
      <c r="A64" s="110">
        <v>43862</v>
      </c>
      <c r="B64" s="115">
        <v>81447.963359119109</v>
      </c>
      <c r="C64" s="115">
        <v>2643.6560327926522</v>
      </c>
      <c r="D64" s="115">
        <v>21095.49022778275</v>
      </c>
      <c r="E64" s="115">
        <v>51109.188199144643</v>
      </c>
      <c r="F64" s="115">
        <v>21308.19408759402</v>
      </c>
      <c r="G64" s="115">
        <v>9628.3286756041562</v>
      </c>
      <c r="H64" s="115">
        <v>1099.4173429818459</v>
      </c>
      <c r="I64" s="115">
        <v>3489.0080385380361</v>
      </c>
      <c r="J64" s="115">
        <v>565.23982161830804</v>
      </c>
      <c r="K64" s="115">
        <f t="shared" si="2"/>
        <v>192386.48578517552</v>
      </c>
    </row>
    <row r="65" spans="1:11" x14ac:dyDescent="0.2">
      <c r="A65" s="110">
        <v>43891</v>
      </c>
      <c r="B65" s="116">
        <v>94427.246480314177</v>
      </c>
      <c r="C65" s="116">
        <v>2340.306161210448</v>
      </c>
      <c r="D65" s="116">
        <v>21727.108947938494</v>
      </c>
      <c r="E65" s="116">
        <v>40881.071495040953</v>
      </c>
      <c r="F65" s="116">
        <v>17380.377313745343</v>
      </c>
      <c r="G65" s="116">
        <v>22725.333477534972</v>
      </c>
      <c r="H65" s="116">
        <v>982.75254882103513</v>
      </c>
      <c r="I65" s="116">
        <v>3182.6744100192186</v>
      </c>
      <c r="J65" s="116">
        <v>490.04780348465192</v>
      </c>
      <c r="K65" s="116">
        <f t="shared" si="2"/>
        <v>204136.91863810932</v>
      </c>
    </row>
    <row r="66" spans="1:11" x14ac:dyDescent="0.2">
      <c r="A66" s="110">
        <v>43922</v>
      </c>
      <c r="B66" s="116">
        <v>78801.303346969464</v>
      </c>
      <c r="C66" s="116">
        <v>2992.0349948284975</v>
      </c>
      <c r="D66" s="116">
        <v>18146.073706604348</v>
      </c>
      <c r="E66" s="116">
        <v>53267.312759284003</v>
      </c>
      <c r="F66" s="116">
        <v>8669.9050350855086</v>
      </c>
      <c r="G66" s="116">
        <v>14351.758761867512</v>
      </c>
      <c r="H66" s="116">
        <v>1075.0453019261954</v>
      </c>
      <c r="I66" s="116">
        <v>2728.8062014694715</v>
      </c>
      <c r="J66" s="116">
        <v>377.1765905523331</v>
      </c>
      <c r="K66" s="116">
        <f t="shared" si="2"/>
        <v>180409.41669858733</v>
      </c>
    </row>
    <row r="67" spans="1:11" x14ac:dyDescent="0.2">
      <c r="A67" s="110">
        <v>43952</v>
      </c>
      <c r="B67" s="116">
        <v>69951.814691385385</v>
      </c>
      <c r="C67" s="116">
        <v>2706.2151884495106</v>
      </c>
      <c r="D67" s="116">
        <v>17523.378084471213</v>
      </c>
      <c r="E67" s="116">
        <v>45213.33828629175</v>
      </c>
      <c r="F67" s="116">
        <v>8284.2531457845798</v>
      </c>
      <c r="G67" s="116">
        <v>14796.703991896919</v>
      </c>
      <c r="H67" s="116">
        <v>993.09214309470906</v>
      </c>
      <c r="I67" s="116">
        <v>2819.5844841458315</v>
      </c>
      <c r="J67" s="116">
        <v>446.70194652424755</v>
      </c>
      <c r="K67" s="116">
        <f t="shared" ref="K67:K98" si="3">SUM(B67:J67)</f>
        <v>162735.08196204415</v>
      </c>
    </row>
    <row r="68" spans="1:11" x14ac:dyDescent="0.2">
      <c r="A68" s="110">
        <v>43983</v>
      </c>
      <c r="B68" s="116">
        <v>71098.839679507437</v>
      </c>
      <c r="C68" s="116">
        <v>2832.9580838352554</v>
      </c>
      <c r="D68" s="116">
        <v>18039.683431388316</v>
      </c>
      <c r="E68" s="116">
        <v>41615.746814050399</v>
      </c>
      <c r="F68" s="116">
        <v>9268.5911561432895</v>
      </c>
      <c r="G68" s="116">
        <v>15033.28540562439</v>
      </c>
      <c r="H68" s="116">
        <v>1074.091450541215</v>
      </c>
      <c r="I68" s="116">
        <v>2895.5591991287733</v>
      </c>
      <c r="J68" s="116">
        <v>478.83882434776831</v>
      </c>
      <c r="K68" s="116">
        <f t="shared" si="3"/>
        <v>162337.59404456685</v>
      </c>
    </row>
    <row r="69" spans="1:11" x14ac:dyDescent="0.2">
      <c r="A69" s="110">
        <v>44013</v>
      </c>
      <c r="B69" s="116">
        <v>83647.073793872609</v>
      </c>
      <c r="C69" s="116">
        <v>3563.1549885085265</v>
      </c>
      <c r="D69" s="116">
        <v>28466.593387043056</v>
      </c>
      <c r="E69" s="116">
        <v>42477.184423725965</v>
      </c>
      <c r="F69" s="116">
        <v>27176.420365053888</v>
      </c>
      <c r="G69" s="116">
        <v>16604.143920597613</v>
      </c>
      <c r="H69" s="116">
        <v>1629.8937089259434</v>
      </c>
      <c r="I69" s="116">
        <v>3091.13009088017</v>
      </c>
      <c r="J69" s="116">
        <v>651.01592494955162</v>
      </c>
      <c r="K69" s="116">
        <f t="shared" si="3"/>
        <v>207306.61060355735</v>
      </c>
    </row>
    <row r="70" spans="1:11" x14ac:dyDescent="0.2">
      <c r="A70" s="110">
        <v>44044</v>
      </c>
      <c r="B70" s="116">
        <v>87953.8481192209</v>
      </c>
      <c r="C70" s="116">
        <v>2852.1625783292457</v>
      </c>
      <c r="D70" s="116">
        <v>17356.704852184354</v>
      </c>
      <c r="E70" s="116">
        <v>43421.52211495283</v>
      </c>
      <c r="F70" s="116">
        <v>26570.107699171062</v>
      </c>
      <c r="G70" s="116">
        <v>15026.803611679932</v>
      </c>
      <c r="H70" s="116">
        <v>1008.7374463504733</v>
      </c>
      <c r="I70" s="116">
        <v>2630.1699449028092</v>
      </c>
      <c r="J70" s="116">
        <v>584.23093090294947</v>
      </c>
      <c r="K70" s="116">
        <f t="shared" si="3"/>
        <v>197404.28729769454</v>
      </c>
    </row>
    <row r="71" spans="1:11" x14ac:dyDescent="0.2">
      <c r="A71" s="110">
        <v>44075</v>
      </c>
      <c r="B71" s="116">
        <v>87351.720844400872</v>
      </c>
      <c r="C71" s="116">
        <v>2825.1970235019776</v>
      </c>
      <c r="D71" s="116">
        <v>16022.111708259688</v>
      </c>
      <c r="E71" s="116">
        <v>45530.05483839276</v>
      </c>
      <c r="F71" s="116">
        <v>28223.258431677394</v>
      </c>
      <c r="G71" s="116">
        <v>15875.389548889563</v>
      </c>
      <c r="H71" s="116">
        <v>1117.3678439889695</v>
      </c>
      <c r="I71" s="116">
        <v>2795.2408696150469</v>
      </c>
      <c r="J71" s="116">
        <v>476.3464288330224</v>
      </c>
      <c r="K71" s="116">
        <f t="shared" si="3"/>
        <v>200216.68753755931</v>
      </c>
    </row>
    <row r="72" spans="1:11" x14ac:dyDescent="0.2">
      <c r="A72" s="110">
        <v>44105</v>
      </c>
      <c r="B72" s="116">
        <v>94614.90928459198</v>
      </c>
      <c r="C72" s="116">
        <v>3337.0103935477246</v>
      </c>
      <c r="D72" s="116">
        <v>22731.13811142015</v>
      </c>
      <c r="E72" s="116">
        <v>46419.914897944822</v>
      </c>
      <c r="F72" s="116">
        <v>21574.51805064387</v>
      </c>
      <c r="G72" s="116">
        <v>16142.216707675945</v>
      </c>
      <c r="H72" s="116">
        <v>1341.6589138674735</v>
      </c>
      <c r="I72" s="116">
        <v>2583.131787780655</v>
      </c>
      <c r="J72" s="116">
        <v>439.89624773696119</v>
      </c>
      <c r="K72" s="116">
        <f t="shared" si="3"/>
        <v>209184.39439520956</v>
      </c>
    </row>
    <row r="73" spans="1:11" x14ac:dyDescent="0.2">
      <c r="A73" s="110">
        <v>44136</v>
      </c>
      <c r="B73" s="116">
        <v>90232.440010034683</v>
      </c>
      <c r="C73" s="116">
        <v>2437.4951745928834</v>
      </c>
      <c r="D73" s="116">
        <v>18584.706398707509</v>
      </c>
      <c r="E73" s="116">
        <v>48166.363382206975</v>
      </c>
      <c r="F73" s="116">
        <v>21926.58355299418</v>
      </c>
      <c r="G73" s="116">
        <v>14635.613789421206</v>
      </c>
      <c r="H73" s="116">
        <v>2360.5213456644128</v>
      </c>
      <c r="I73" s="116">
        <v>2800.6943976183802</v>
      </c>
      <c r="J73" s="116">
        <v>376.63369639079343</v>
      </c>
      <c r="K73" s="116">
        <f t="shared" si="3"/>
        <v>201521.05174763105</v>
      </c>
    </row>
    <row r="74" spans="1:11" x14ac:dyDescent="0.2">
      <c r="A74" s="110">
        <v>44166</v>
      </c>
      <c r="B74" s="116">
        <v>88820.357153998251</v>
      </c>
      <c r="C74" s="116">
        <v>2444.6759851047873</v>
      </c>
      <c r="D74" s="116">
        <v>37831.23807313048</v>
      </c>
      <c r="E74" s="116">
        <v>45990.628064026467</v>
      </c>
      <c r="F74" s="116">
        <v>23737.37824284779</v>
      </c>
      <c r="G74" s="116">
        <v>21890.2334826144</v>
      </c>
      <c r="H74" s="116">
        <v>1378.2915142574409</v>
      </c>
      <c r="I74" s="116">
        <v>66073.602849079834</v>
      </c>
      <c r="J74" s="116">
        <v>14095.848998978103</v>
      </c>
      <c r="K74" s="116">
        <f t="shared" si="3"/>
        <v>302262.25436403754</v>
      </c>
    </row>
    <row r="75" spans="1:11" s="1" customFormat="1" x14ac:dyDescent="0.2">
      <c r="A75" s="109">
        <v>44197</v>
      </c>
      <c r="B75" s="162">
        <v>101376.36627996624</v>
      </c>
      <c r="C75" s="162">
        <v>3879.6991467338357</v>
      </c>
      <c r="D75" s="162">
        <v>7020.5540053260193</v>
      </c>
      <c r="E75" s="162">
        <v>52895.33667257963</v>
      </c>
      <c r="F75" s="162">
        <v>26727.203387919133</v>
      </c>
      <c r="G75" s="162">
        <v>12873.845657545347</v>
      </c>
      <c r="H75" s="162">
        <v>1437.9708620776539</v>
      </c>
      <c r="I75" s="162">
        <v>6134.9706548157219</v>
      </c>
      <c r="J75" s="162">
        <v>1737.69149368329</v>
      </c>
      <c r="K75" s="162">
        <f t="shared" si="3"/>
        <v>214083.63816064689</v>
      </c>
    </row>
    <row r="76" spans="1:11" x14ac:dyDescent="0.2">
      <c r="A76" s="110">
        <v>44228</v>
      </c>
      <c r="B76" s="116">
        <v>85660.67541567357</v>
      </c>
      <c r="C76" s="116">
        <v>3238.8174697046302</v>
      </c>
      <c r="D76" s="116">
        <v>13876.002000209617</v>
      </c>
      <c r="E76" s="116">
        <v>45591.103944001494</v>
      </c>
      <c r="F76" s="116">
        <v>28620.203193951267</v>
      </c>
      <c r="G76" s="116">
        <v>14462.853297901511</v>
      </c>
      <c r="H76" s="116">
        <v>1700.0529465449295</v>
      </c>
      <c r="I76" s="116">
        <v>6543.8500723430334</v>
      </c>
      <c r="J76" s="116">
        <v>1011.4333176439674</v>
      </c>
      <c r="K76" s="116">
        <f t="shared" si="3"/>
        <v>200704.99165797405</v>
      </c>
    </row>
    <row r="77" spans="1:11" x14ac:dyDescent="0.2">
      <c r="A77" s="110">
        <v>44256</v>
      </c>
      <c r="B77" s="116">
        <v>96874.045072224981</v>
      </c>
      <c r="C77" s="116">
        <v>3228.8459794601481</v>
      </c>
      <c r="D77" s="116">
        <v>26048.511973191729</v>
      </c>
      <c r="E77" s="116">
        <v>41882.284112141264</v>
      </c>
      <c r="F77" s="116">
        <v>21108.536394033257</v>
      </c>
      <c r="G77" s="116">
        <v>19230.723293178107</v>
      </c>
      <c r="H77" s="116">
        <v>1304.9820939413592</v>
      </c>
      <c r="I77" s="116">
        <v>5854.8886694526427</v>
      </c>
      <c r="J77" s="116">
        <v>807.5974511743799</v>
      </c>
      <c r="K77" s="116">
        <f t="shared" si="3"/>
        <v>216340.41503879786</v>
      </c>
    </row>
    <row r="78" spans="1:11" x14ac:dyDescent="0.2">
      <c r="A78" s="110">
        <v>44287</v>
      </c>
      <c r="B78" s="116">
        <v>92273.951447254993</v>
      </c>
      <c r="C78" s="116">
        <v>3857.1619287098324</v>
      </c>
      <c r="D78" s="116">
        <v>22579.791710923353</v>
      </c>
      <c r="E78" s="116">
        <v>45932.301740747054</v>
      </c>
      <c r="F78" s="116">
        <v>16260.278974440849</v>
      </c>
      <c r="G78" s="116">
        <v>13291.216594836593</v>
      </c>
      <c r="H78" s="116">
        <v>1153.9306971051753</v>
      </c>
      <c r="I78" s="116">
        <v>5226.3835391936955</v>
      </c>
      <c r="J78" s="116">
        <v>787.17445209841242</v>
      </c>
      <c r="K78" s="116">
        <f t="shared" si="3"/>
        <v>201362.19108530995</v>
      </c>
    </row>
    <row r="79" spans="1:11" x14ac:dyDescent="0.2">
      <c r="A79" s="110">
        <v>44317</v>
      </c>
      <c r="B79" s="116">
        <v>89679.70723429574</v>
      </c>
      <c r="C79" s="116">
        <v>3131.4552025855924</v>
      </c>
      <c r="D79" s="116">
        <v>18131.433152354832</v>
      </c>
      <c r="E79" s="116">
        <v>51827.633167391032</v>
      </c>
      <c r="F79" s="116">
        <v>14836.389873543903</v>
      </c>
      <c r="G79" s="116">
        <v>16410.467588508502</v>
      </c>
      <c r="H79" s="116">
        <v>2031.0228954588899</v>
      </c>
      <c r="I79" s="116">
        <v>5908.4332447591742</v>
      </c>
      <c r="J79" s="116">
        <v>828.72657721930545</v>
      </c>
      <c r="K79" s="116">
        <f t="shared" si="3"/>
        <v>202785.26893611695</v>
      </c>
    </row>
    <row r="80" spans="1:11" x14ac:dyDescent="0.2">
      <c r="A80" s="110">
        <v>44348</v>
      </c>
      <c r="B80" s="116">
        <v>95848.760730267066</v>
      </c>
      <c r="C80" s="116">
        <v>3195.9218563659642</v>
      </c>
      <c r="D80" s="116">
        <v>16980.209773217284</v>
      </c>
      <c r="E80" s="116">
        <v>48499.574225362645</v>
      </c>
      <c r="F80" s="116">
        <v>15161.799277496521</v>
      </c>
      <c r="G80" s="116">
        <v>14018.95944277936</v>
      </c>
      <c r="H80" s="116">
        <v>1491.0852207045839</v>
      </c>
      <c r="I80" s="116">
        <v>3285.8496781840927</v>
      </c>
      <c r="J80" s="116">
        <v>608.52977313521956</v>
      </c>
      <c r="K80" s="116">
        <f t="shared" si="3"/>
        <v>199090.68997751275</v>
      </c>
    </row>
    <row r="81" spans="1:12" x14ac:dyDescent="0.2">
      <c r="A81" s="110">
        <v>44378</v>
      </c>
      <c r="B81" s="116">
        <v>97716.889076339387</v>
      </c>
      <c r="C81" s="116">
        <v>3536.3759690091392</v>
      </c>
      <c r="D81" s="116">
        <v>15465.541071785225</v>
      </c>
      <c r="E81" s="116">
        <v>45952.707592687628</v>
      </c>
      <c r="F81" s="116">
        <v>28873.901814419325</v>
      </c>
      <c r="G81" s="116">
        <v>16287.084863604645</v>
      </c>
      <c r="H81" s="116">
        <v>1266.511929894659</v>
      </c>
      <c r="I81" s="116">
        <v>3460.7206544759524</v>
      </c>
      <c r="J81" s="116">
        <v>754.95771489711217</v>
      </c>
      <c r="K81" s="116">
        <f t="shared" si="3"/>
        <v>213314.69068711306</v>
      </c>
    </row>
    <row r="82" spans="1:12" x14ac:dyDescent="0.2">
      <c r="A82" s="110">
        <v>44409</v>
      </c>
      <c r="B82" s="116">
        <v>100093.28855101891</v>
      </c>
      <c r="C82" s="116">
        <v>2708.6793256274682</v>
      </c>
      <c r="D82" s="116">
        <v>16745.15583365957</v>
      </c>
      <c r="E82" s="116">
        <v>46529.686608073549</v>
      </c>
      <c r="F82" s="116">
        <v>26630.879510137929</v>
      </c>
      <c r="G82" s="116">
        <v>14447.981286859393</v>
      </c>
      <c r="H82" s="116">
        <v>1496.8938879224029</v>
      </c>
      <c r="I82" s="116">
        <v>3285.1869644292578</v>
      </c>
      <c r="J82" s="116">
        <v>704.05816453176647</v>
      </c>
      <c r="K82" s="116">
        <f t="shared" si="3"/>
        <v>212641.81013226023</v>
      </c>
    </row>
    <row r="83" spans="1:12" x14ac:dyDescent="0.2">
      <c r="A83" s="110">
        <v>44440</v>
      </c>
      <c r="B83" s="116">
        <v>101613.63746142261</v>
      </c>
      <c r="C83" s="116">
        <v>2755.829071324863</v>
      </c>
      <c r="D83" s="116">
        <v>13984.669858086498</v>
      </c>
      <c r="E83" s="116">
        <v>46568.340153371319</v>
      </c>
      <c r="F83" s="116">
        <v>31171.252563518618</v>
      </c>
      <c r="G83" s="116">
        <v>17128.883107995418</v>
      </c>
      <c r="H83" s="116">
        <v>1649.0868055054912</v>
      </c>
      <c r="I83" s="116">
        <v>3207.4683705992247</v>
      </c>
      <c r="J83" s="116">
        <v>704.38762835534988</v>
      </c>
      <c r="K83" s="116">
        <f t="shared" si="3"/>
        <v>218783.5550201794</v>
      </c>
    </row>
    <row r="84" spans="1:12" x14ac:dyDescent="0.2">
      <c r="A84" s="110">
        <v>44470</v>
      </c>
      <c r="B84" s="116">
        <v>91143.534984570433</v>
      </c>
      <c r="C84" s="116">
        <v>3462.934732314241</v>
      </c>
      <c r="D84" s="116">
        <v>13619.341653288648</v>
      </c>
      <c r="E84" s="116">
        <v>46696.583361321471</v>
      </c>
      <c r="F84" s="116">
        <v>26374.900232465956</v>
      </c>
      <c r="G84" s="116">
        <v>14934.213927617855</v>
      </c>
      <c r="H84" s="116">
        <v>1417.994378534984</v>
      </c>
      <c r="I84" s="116">
        <v>3385.9613479137088</v>
      </c>
      <c r="J84" s="116">
        <v>746.68554136894943</v>
      </c>
      <c r="K84" s="116">
        <f t="shared" si="3"/>
        <v>201782.15015939629</v>
      </c>
    </row>
    <row r="85" spans="1:12" x14ac:dyDescent="0.2">
      <c r="A85" s="110">
        <v>44501</v>
      </c>
      <c r="B85" s="116">
        <v>99142.43853360189</v>
      </c>
      <c r="C85" s="116">
        <v>2606.3189274091669</v>
      </c>
      <c r="D85" s="116">
        <v>21347.379337675644</v>
      </c>
      <c r="E85" s="116">
        <v>45914.017105331252</v>
      </c>
      <c r="F85" s="116">
        <v>31127.484821220718</v>
      </c>
      <c r="G85" s="116">
        <v>17293.670887315195</v>
      </c>
      <c r="H85" s="116">
        <v>1222.0503965218015</v>
      </c>
      <c r="I85" s="116">
        <v>3392.7163597052681</v>
      </c>
      <c r="J85" s="116">
        <v>800.14842923768379</v>
      </c>
      <c r="K85" s="116">
        <f t="shared" si="3"/>
        <v>222846.22479801861</v>
      </c>
    </row>
    <row r="86" spans="1:12" x14ac:dyDescent="0.2">
      <c r="A86" s="110">
        <v>44531</v>
      </c>
      <c r="B86" s="116">
        <v>105270.04046598847</v>
      </c>
      <c r="C86" s="116">
        <v>2456.8229533619829</v>
      </c>
      <c r="D86" s="116">
        <v>22191.860374039275</v>
      </c>
      <c r="E86" s="116">
        <v>48472.740814750316</v>
      </c>
      <c r="F86" s="116">
        <v>28033.277113158594</v>
      </c>
      <c r="G86" s="116">
        <v>28072.37190196988</v>
      </c>
      <c r="H86" s="116">
        <v>1950.6217352458327</v>
      </c>
      <c r="I86" s="116">
        <v>3192.9827964434085</v>
      </c>
      <c r="J86" s="116">
        <v>734.02860950123716</v>
      </c>
      <c r="K86" s="116">
        <f t="shared" si="3"/>
        <v>240374.74676445904</v>
      </c>
    </row>
    <row r="87" spans="1:12" s="1" customFormat="1" x14ac:dyDescent="0.2">
      <c r="A87" s="109">
        <v>44562</v>
      </c>
      <c r="B87" s="162">
        <v>118091.76372301967</v>
      </c>
      <c r="C87" s="162">
        <v>3055.9843341301157</v>
      </c>
      <c r="D87" s="162">
        <v>7724.0072266919615</v>
      </c>
      <c r="E87" s="162">
        <v>57045.210313930242</v>
      </c>
      <c r="F87" s="162">
        <v>30270.266797406788</v>
      </c>
      <c r="G87" s="162">
        <v>12828.049979660675</v>
      </c>
      <c r="H87" s="162">
        <v>1530.3324415999798</v>
      </c>
      <c r="I87" s="162">
        <v>2655.9077111266984</v>
      </c>
      <c r="J87" s="162">
        <v>504.13909328868709</v>
      </c>
      <c r="K87" s="162">
        <f t="shared" si="3"/>
        <v>233705.66162085478</v>
      </c>
      <c r="L87" s="109"/>
    </row>
    <row r="88" spans="1:12" x14ac:dyDescent="0.2">
      <c r="A88" s="110">
        <v>44593</v>
      </c>
      <c r="B88" s="116">
        <v>100427.13544909588</v>
      </c>
      <c r="C88" s="116">
        <v>2522.119225683397</v>
      </c>
      <c r="D88" s="116">
        <v>13949.20386684834</v>
      </c>
      <c r="E88" s="116">
        <v>44749.386639112818</v>
      </c>
      <c r="F88" s="116">
        <v>21726.025882296948</v>
      </c>
      <c r="G88" s="116">
        <v>15022.375902649703</v>
      </c>
      <c r="H88" s="116">
        <v>1021.812609057706</v>
      </c>
      <c r="I88" s="116">
        <v>2623.8463661147744</v>
      </c>
      <c r="J88" s="116">
        <v>386.77487843864748</v>
      </c>
      <c r="K88" s="116">
        <f t="shared" si="3"/>
        <v>202428.6808192982</v>
      </c>
    </row>
    <row r="89" spans="1:12" x14ac:dyDescent="0.2">
      <c r="A89" s="110">
        <v>44621</v>
      </c>
      <c r="B89" s="116">
        <v>103878.28624429899</v>
      </c>
      <c r="C89" s="116">
        <v>2732.5615874940222</v>
      </c>
      <c r="D89" s="116">
        <v>15233.038550307852</v>
      </c>
      <c r="E89" s="116">
        <v>44921.570297713835</v>
      </c>
      <c r="F89" s="116">
        <v>25018.587072474875</v>
      </c>
      <c r="G89" s="116">
        <v>17188.895314743015</v>
      </c>
      <c r="H89" s="116">
        <v>1388.1780964846275</v>
      </c>
      <c r="I89" s="116">
        <v>3520.0148808319955</v>
      </c>
      <c r="J89" s="116">
        <v>500.31123620869243</v>
      </c>
      <c r="K89" s="116">
        <f t="shared" si="3"/>
        <v>214381.4432805579</v>
      </c>
    </row>
    <row r="90" spans="1:12" x14ac:dyDescent="0.2">
      <c r="A90" s="110">
        <v>44652</v>
      </c>
      <c r="B90" s="116">
        <v>105326.10637544298</v>
      </c>
      <c r="C90" s="116">
        <v>3901.5022550545241</v>
      </c>
      <c r="D90" s="116">
        <v>16042.14466690536</v>
      </c>
      <c r="E90" s="116">
        <v>48992.074259500383</v>
      </c>
      <c r="F90" s="116">
        <v>25438.537483972264</v>
      </c>
      <c r="G90" s="116">
        <v>12800.598076010439</v>
      </c>
      <c r="H90" s="116">
        <v>1323.1420116564489</v>
      </c>
      <c r="I90" s="116">
        <v>2426.5097501533742</v>
      </c>
      <c r="J90" s="116">
        <v>489.14679706885516</v>
      </c>
      <c r="K90" s="116">
        <f t="shared" si="3"/>
        <v>216739.76167576463</v>
      </c>
    </row>
    <row r="91" spans="1:12" x14ac:dyDescent="0.2">
      <c r="A91" s="110">
        <v>44682</v>
      </c>
      <c r="B91" s="116">
        <v>97543.060067557642</v>
      </c>
      <c r="C91" s="116">
        <v>2824.7584879681781</v>
      </c>
      <c r="D91" s="116">
        <v>18333.845885097569</v>
      </c>
      <c r="E91" s="116">
        <v>45949.918774923171</v>
      </c>
      <c r="F91" s="116">
        <v>26364.278590884347</v>
      </c>
      <c r="G91" s="116">
        <v>20365.104791948655</v>
      </c>
      <c r="H91" s="116">
        <v>1492.4269706945929</v>
      </c>
      <c r="I91" s="116">
        <v>3470.2885365769389</v>
      </c>
      <c r="J91" s="116">
        <v>625.44154055731258</v>
      </c>
      <c r="K91" s="116">
        <f t="shared" si="3"/>
        <v>216969.12364620841</v>
      </c>
    </row>
    <row r="92" spans="1:12" x14ac:dyDescent="0.2">
      <c r="A92" s="110">
        <v>44713</v>
      </c>
      <c r="B92" s="116">
        <v>97545.529186887012</v>
      </c>
      <c r="C92" s="116">
        <v>2526.5029977900163</v>
      </c>
      <c r="D92" s="116">
        <v>13920.374361933176</v>
      </c>
      <c r="E92" s="116">
        <v>51248.245005189943</v>
      </c>
      <c r="F92" s="116">
        <v>26703.610418911092</v>
      </c>
      <c r="G92" s="116">
        <v>16804.620168280962</v>
      </c>
      <c r="H92" s="116">
        <v>1505.4677629943633</v>
      </c>
      <c r="I92" s="116">
        <v>3400.931575590605</v>
      </c>
      <c r="J92" s="116">
        <v>807.20959594303747</v>
      </c>
      <c r="K92" s="116">
        <f t="shared" si="3"/>
        <v>214462.49107352021</v>
      </c>
    </row>
    <row r="93" spans="1:12" x14ac:dyDescent="0.2">
      <c r="A93" s="110">
        <v>44743</v>
      </c>
      <c r="B93" s="116">
        <v>113049.98473100373</v>
      </c>
      <c r="C93" s="116">
        <v>3664.6436870893772</v>
      </c>
      <c r="D93" s="116">
        <v>17517.466831453919</v>
      </c>
      <c r="E93" s="116">
        <v>50108.677191345821</v>
      </c>
      <c r="F93" s="116">
        <v>27709.416726749012</v>
      </c>
      <c r="G93" s="116">
        <v>15929.676529185488</v>
      </c>
      <c r="H93" s="116">
        <v>1652.6995963417201</v>
      </c>
      <c r="I93" s="116">
        <v>2687.1022558960394</v>
      </c>
      <c r="J93" s="116">
        <v>497.73670908936225</v>
      </c>
      <c r="K93" s="116">
        <f t="shared" si="3"/>
        <v>232817.40425815451</v>
      </c>
    </row>
    <row r="94" spans="1:12" x14ac:dyDescent="0.2">
      <c r="A94" s="110">
        <v>44774</v>
      </c>
      <c r="B94" s="116">
        <v>111638.61270093273</v>
      </c>
      <c r="C94" s="116">
        <v>2732.5814293918306</v>
      </c>
      <c r="D94" s="116">
        <v>16713.047354502734</v>
      </c>
      <c r="E94" s="116">
        <v>56675.755421908369</v>
      </c>
      <c r="F94" s="116">
        <v>28887.824847656801</v>
      </c>
      <c r="G94" s="116">
        <v>18253.333720237231</v>
      </c>
      <c r="H94" s="116">
        <v>2401.1522499895173</v>
      </c>
      <c r="I94" s="116">
        <v>2663.1504183218135</v>
      </c>
      <c r="J94" s="116">
        <v>637.94177617683545</v>
      </c>
      <c r="K94" s="116">
        <f t="shared" si="3"/>
        <v>240603.39991911783</v>
      </c>
    </row>
    <row r="95" spans="1:12" x14ac:dyDescent="0.2">
      <c r="A95" s="110">
        <v>44805</v>
      </c>
      <c r="B95" s="116">
        <v>124990.97929141739</v>
      </c>
      <c r="C95" s="116">
        <v>2748.08363061717</v>
      </c>
      <c r="D95" s="116">
        <v>15150.160402121326</v>
      </c>
      <c r="E95" s="116">
        <v>58195.382440978778</v>
      </c>
      <c r="F95" s="116">
        <v>29489.632628103685</v>
      </c>
      <c r="G95" s="116">
        <v>19457.189436506927</v>
      </c>
      <c r="H95" s="116">
        <v>1127.1510070206166</v>
      </c>
      <c r="I95" s="116">
        <v>2890.5665157156677</v>
      </c>
      <c r="J95" s="116">
        <v>748.29789039881723</v>
      </c>
      <c r="K95" s="116">
        <f t="shared" si="3"/>
        <v>254797.44324288037</v>
      </c>
    </row>
    <row r="96" spans="1:12" x14ac:dyDescent="0.2">
      <c r="A96" s="110">
        <v>44835</v>
      </c>
      <c r="B96" s="116">
        <v>121928.19160552132</v>
      </c>
      <c r="C96" s="116">
        <v>3598.2602985960611</v>
      </c>
      <c r="D96" s="116">
        <v>16642.428071776172</v>
      </c>
      <c r="E96" s="116">
        <v>56763.213357808039</v>
      </c>
      <c r="F96" s="116">
        <v>31111.120636486659</v>
      </c>
      <c r="G96" s="116">
        <v>19235.256239040209</v>
      </c>
      <c r="H96" s="116">
        <v>2367.8151068007342</v>
      </c>
      <c r="I96" s="116">
        <v>2724.4057679939133</v>
      </c>
      <c r="J96" s="116">
        <v>556.12832666378335</v>
      </c>
      <c r="K96" s="116">
        <f t="shared" si="3"/>
        <v>254926.81941068685</v>
      </c>
    </row>
    <row r="97" spans="1:11" x14ac:dyDescent="0.2">
      <c r="A97" s="110">
        <v>44866</v>
      </c>
      <c r="B97" s="116">
        <v>118996.84631878624</v>
      </c>
      <c r="C97" s="116">
        <v>4444.3801694719405</v>
      </c>
      <c r="D97" s="116">
        <v>18136.518830253062</v>
      </c>
      <c r="E97" s="116">
        <v>55392.289944605945</v>
      </c>
      <c r="F97" s="116">
        <v>32745.872638207187</v>
      </c>
      <c r="G97" s="116">
        <v>17568.692804410788</v>
      </c>
      <c r="H97" s="116">
        <v>3600.0620674210595</v>
      </c>
      <c r="I97" s="116">
        <v>2562.0065496996717</v>
      </c>
      <c r="J97" s="116">
        <v>366.06181545076055</v>
      </c>
      <c r="K97" s="116">
        <f t="shared" si="3"/>
        <v>253812.73113830664</v>
      </c>
    </row>
    <row r="98" spans="1:11" x14ac:dyDescent="0.2">
      <c r="A98" s="110">
        <v>44896</v>
      </c>
      <c r="B98" s="116">
        <v>114920.14187781967</v>
      </c>
      <c r="C98" s="116">
        <v>3313.7829798349189</v>
      </c>
      <c r="D98" s="116">
        <v>21706.71426997882</v>
      </c>
      <c r="E98" s="116">
        <v>53009.045300604143</v>
      </c>
      <c r="F98" s="116">
        <v>30175.148915550188</v>
      </c>
      <c r="G98" s="116">
        <v>23715.336221443689</v>
      </c>
      <c r="H98" s="116">
        <v>2212.1727667487785</v>
      </c>
      <c r="I98" s="116">
        <v>2526.4892787148742</v>
      </c>
      <c r="J98" s="116">
        <v>452.30915193835961</v>
      </c>
      <c r="K98" s="116">
        <f t="shared" si="3"/>
        <v>252031.14076263341</v>
      </c>
    </row>
    <row r="99" spans="1:11" s="1" customFormat="1" x14ac:dyDescent="0.2">
      <c r="A99" s="109">
        <v>44927</v>
      </c>
      <c r="B99" s="162">
        <v>126743.7699668079</v>
      </c>
      <c r="C99" s="162">
        <v>3837.5965949544452</v>
      </c>
      <c r="D99" s="162">
        <v>7984.8926266427397</v>
      </c>
      <c r="E99" s="162">
        <v>62140.952710103491</v>
      </c>
      <c r="F99" s="162">
        <v>35001.006225854966</v>
      </c>
      <c r="G99" s="162">
        <v>15721.907893952906</v>
      </c>
      <c r="H99" s="162">
        <v>1951.7037596902892</v>
      </c>
      <c r="I99" s="162">
        <v>2368.2183959928016</v>
      </c>
      <c r="J99" s="162">
        <v>483.41202244356617</v>
      </c>
      <c r="K99" s="162">
        <f t="shared" ref="K99:K110" si="4">SUM(B99:J99)</f>
        <v>256233.46019644313</v>
      </c>
    </row>
    <row r="100" spans="1:11" s="1" customFormat="1" x14ac:dyDescent="0.2">
      <c r="A100" s="110">
        <v>44958</v>
      </c>
      <c r="B100" s="116">
        <v>117235.49126548794</v>
      </c>
      <c r="C100" s="116">
        <v>2504.6183192052895</v>
      </c>
      <c r="D100" s="116">
        <v>15959.383132689365</v>
      </c>
      <c r="E100" s="116">
        <v>51869.681595716691</v>
      </c>
      <c r="F100" s="116">
        <v>24268.830042197565</v>
      </c>
      <c r="G100" s="116">
        <v>12884.814705687899</v>
      </c>
      <c r="H100" s="116">
        <v>1094.8527374621272</v>
      </c>
      <c r="I100" s="116">
        <v>2267.0611639350873</v>
      </c>
      <c r="J100" s="116">
        <v>492.33134764732057</v>
      </c>
      <c r="K100" s="116">
        <f t="shared" si="4"/>
        <v>228577.06431002927</v>
      </c>
    </row>
    <row r="101" spans="1:11" s="1" customFormat="1" x14ac:dyDescent="0.2">
      <c r="A101" s="167">
        <v>44986</v>
      </c>
      <c r="B101" s="116">
        <v>118687.70877655393</v>
      </c>
      <c r="C101" s="116">
        <v>2858.8453422079151</v>
      </c>
      <c r="D101" s="116">
        <v>16943.364978916041</v>
      </c>
      <c r="E101" s="116">
        <v>51847.647308391272</v>
      </c>
      <c r="F101" s="116">
        <v>25969.028740566526</v>
      </c>
      <c r="G101" s="116">
        <v>21919.959157631572</v>
      </c>
      <c r="H101" s="116">
        <v>1990.4218097402331</v>
      </c>
      <c r="I101" s="116">
        <v>2620.4783736385211</v>
      </c>
      <c r="J101" s="116">
        <v>540.74442051736128</v>
      </c>
      <c r="K101" s="116">
        <f t="shared" si="4"/>
        <v>243378.19890816332</v>
      </c>
    </row>
    <row r="102" spans="1:11" s="1" customFormat="1" x14ac:dyDescent="0.2">
      <c r="A102" s="167">
        <v>45017</v>
      </c>
      <c r="B102" s="116">
        <v>125780.29093745598</v>
      </c>
      <c r="C102" s="116">
        <v>3675.4237946488183</v>
      </c>
      <c r="D102" s="116">
        <v>17376.061222198397</v>
      </c>
      <c r="E102" s="116">
        <v>58468.332359873733</v>
      </c>
      <c r="F102" s="116">
        <v>27015.868611895796</v>
      </c>
      <c r="G102" s="116">
        <v>13178.607430976301</v>
      </c>
      <c r="H102" s="116">
        <v>1796.3780775222326</v>
      </c>
      <c r="I102" s="116">
        <v>2257.4041669803109</v>
      </c>
      <c r="J102" s="116">
        <v>523.19385187830244</v>
      </c>
      <c r="K102" s="116">
        <f t="shared" si="4"/>
        <v>250071.56045342985</v>
      </c>
    </row>
    <row r="103" spans="1:11" s="1" customFormat="1" x14ac:dyDescent="0.2">
      <c r="A103" s="167">
        <v>45047</v>
      </c>
      <c r="B103" s="116">
        <v>117054.42796813854</v>
      </c>
      <c r="C103" s="116">
        <v>2944.3238796352089</v>
      </c>
      <c r="D103" s="116">
        <v>19091.784539646167</v>
      </c>
      <c r="E103" s="116">
        <v>53857.21606988358</v>
      </c>
      <c r="F103" s="116">
        <v>26631.646049840012</v>
      </c>
      <c r="G103" s="116">
        <v>22357.300254061614</v>
      </c>
      <c r="H103" s="116">
        <v>2134.2373332473567</v>
      </c>
      <c r="I103" s="116">
        <v>2310.8135375791244</v>
      </c>
      <c r="J103" s="116">
        <v>462.54369040923859</v>
      </c>
      <c r="K103" s="116">
        <f t="shared" si="4"/>
        <v>246844.29332244082</v>
      </c>
    </row>
    <row r="104" spans="1:11" s="1" customFormat="1" x14ac:dyDescent="0.2">
      <c r="A104" s="167">
        <v>45078</v>
      </c>
      <c r="B104" s="116">
        <v>123820.6300632186</v>
      </c>
      <c r="C104" s="116">
        <v>2834.9961785951855</v>
      </c>
      <c r="D104" s="116">
        <v>16103.360029244621</v>
      </c>
      <c r="E104" s="116">
        <v>60137.546686214999</v>
      </c>
      <c r="F104" s="116">
        <v>27974.848739280624</v>
      </c>
      <c r="G104" s="116">
        <v>13074.980591512065</v>
      </c>
      <c r="H104" s="116">
        <v>1288.5020906278755</v>
      </c>
      <c r="I104" s="116">
        <v>2047.5308662288928</v>
      </c>
      <c r="J104" s="116">
        <v>401.64166163766805</v>
      </c>
      <c r="K104" s="116">
        <f t="shared" si="4"/>
        <v>247684.03690656053</v>
      </c>
    </row>
    <row r="105" spans="1:11" s="1" customFormat="1" x14ac:dyDescent="0.2">
      <c r="A105" s="167">
        <v>45108</v>
      </c>
      <c r="B105" s="116">
        <v>122542.64584895276</v>
      </c>
      <c r="C105" s="116">
        <v>3896.5940756532668</v>
      </c>
      <c r="D105" s="116">
        <v>17270.583734842061</v>
      </c>
      <c r="E105" s="116">
        <v>58637.388604286454</v>
      </c>
      <c r="F105" s="116">
        <v>25459.665746288589</v>
      </c>
      <c r="G105" s="116">
        <v>16133.576309812537</v>
      </c>
      <c r="H105" s="116">
        <v>1119.6926579258891</v>
      </c>
      <c r="I105" s="116">
        <v>2672.9799570980645</v>
      </c>
      <c r="J105" s="116">
        <v>764.26790239555646</v>
      </c>
      <c r="K105" s="116">
        <f t="shared" si="4"/>
        <v>248497.39483725512</v>
      </c>
    </row>
    <row r="106" spans="1:11" s="1" customFormat="1" x14ac:dyDescent="0.2">
      <c r="A106" s="167">
        <v>45139</v>
      </c>
      <c r="B106" s="116">
        <v>125405.95031150371</v>
      </c>
      <c r="C106" s="116">
        <v>3056.0502245533958</v>
      </c>
      <c r="D106" s="116">
        <v>29515.197322231859</v>
      </c>
      <c r="E106" s="116">
        <v>58444.823308547799</v>
      </c>
      <c r="F106" s="116">
        <v>29226.895582500827</v>
      </c>
      <c r="G106" s="116">
        <v>18929.304418992604</v>
      </c>
      <c r="H106" s="116">
        <v>1653.2748009902548</v>
      </c>
      <c r="I106" s="116">
        <v>2627.1441901380881</v>
      </c>
      <c r="J106" s="116">
        <v>673.05687348347192</v>
      </c>
      <c r="K106" s="116">
        <f t="shared" si="4"/>
        <v>269531.69703294203</v>
      </c>
    </row>
    <row r="107" spans="1:11" s="1" customFormat="1" x14ac:dyDescent="0.2">
      <c r="A107" s="167">
        <v>45170</v>
      </c>
      <c r="B107" s="116">
        <v>128297.82323823511</v>
      </c>
      <c r="C107" s="116">
        <v>3166.2593324093518</v>
      </c>
      <c r="D107" s="116">
        <v>16139.75709735399</v>
      </c>
      <c r="E107" s="116">
        <v>56210.956382897632</v>
      </c>
      <c r="F107" s="116">
        <v>30156.803117431329</v>
      </c>
      <c r="G107" s="116">
        <v>12341.715987042107</v>
      </c>
      <c r="H107" s="116">
        <v>1252.5583616143238</v>
      </c>
      <c r="I107" s="116">
        <v>2130.9328173736776</v>
      </c>
      <c r="J107" s="116">
        <v>420.89783391050355</v>
      </c>
      <c r="K107" s="116">
        <f t="shared" si="4"/>
        <v>250117.70416826804</v>
      </c>
    </row>
    <row r="108" spans="1:11" s="1" customFormat="1" x14ac:dyDescent="0.2">
      <c r="A108" s="167">
        <v>45200</v>
      </c>
      <c r="B108" s="116">
        <v>124992.95258754204</v>
      </c>
      <c r="C108" s="116">
        <v>5149.760799427806</v>
      </c>
      <c r="D108" s="116">
        <v>17891.114899820383</v>
      </c>
      <c r="E108" s="116">
        <v>58620.215359127498</v>
      </c>
      <c r="F108" s="116">
        <v>29798.432062515665</v>
      </c>
      <c r="G108" s="116">
        <v>15862.872480251659</v>
      </c>
      <c r="H108" s="116">
        <v>1654.5298733800892</v>
      </c>
      <c r="I108" s="116">
        <v>3243.0673191116375</v>
      </c>
      <c r="J108" s="116">
        <v>587.09144398807064</v>
      </c>
      <c r="K108" s="116">
        <f t="shared" si="4"/>
        <v>257800.03682516483</v>
      </c>
    </row>
    <row r="109" spans="1:11" s="1" customFormat="1" x14ac:dyDescent="0.2">
      <c r="A109" s="167">
        <v>45231</v>
      </c>
      <c r="B109" s="116">
        <v>154237.10145829865</v>
      </c>
      <c r="C109" s="116">
        <v>20543.868185251693</v>
      </c>
      <c r="D109" s="116">
        <v>17437.034519522796</v>
      </c>
      <c r="E109" s="116">
        <v>56528.123700969016</v>
      </c>
      <c r="F109" s="116">
        <v>30660.563208452171</v>
      </c>
      <c r="G109" s="116">
        <v>15008.673300447506</v>
      </c>
      <c r="H109" s="116">
        <v>3235.2334767500329</v>
      </c>
      <c r="I109" s="116">
        <v>7106.8062141227656</v>
      </c>
      <c r="J109" s="116">
        <v>410.22797628034249</v>
      </c>
      <c r="K109" s="116">
        <f t="shared" si="4"/>
        <v>305167.63204009493</v>
      </c>
    </row>
    <row r="110" spans="1:11" s="1" customFormat="1" x14ac:dyDescent="0.2">
      <c r="A110" s="167">
        <v>45261</v>
      </c>
      <c r="B110" s="116">
        <v>134809.65135283614</v>
      </c>
      <c r="C110" s="116">
        <v>2412.0240307592062</v>
      </c>
      <c r="D110" s="116">
        <v>24849.959239668668</v>
      </c>
      <c r="E110" s="116">
        <v>59548.425367472591</v>
      </c>
      <c r="F110" s="116">
        <v>32498.591097575852</v>
      </c>
      <c r="G110" s="116">
        <v>17590.409555995175</v>
      </c>
      <c r="H110" s="116">
        <v>1836.9988260670955</v>
      </c>
      <c r="I110" s="116">
        <v>17267.536023261378</v>
      </c>
      <c r="J110" s="116">
        <v>748.23569852414937</v>
      </c>
      <c r="K110" s="116">
        <f t="shared" si="4"/>
        <v>291561.83119216026</v>
      </c>
    </row>
    <row r="111" spans="1:11" s="1" customFormat="1" x14ac:dyDescent="0.2">
      <c r="A111" s="109">
        <v>45292</v>
      </c>
      <c r="B111" s="162">
        <v>147536.81961295044</v>
      </c>
      <c r="C111" s="162">
        <v>3401.9352186015026</v>
      </c>
      <c r="D111" s="162">
        <v>10840.781148448868</v>
      </c>
      <c r="E111" s="162">
        <v>63453.583182602524</v>
      </c>
      <c r="F111" s="162">
        <v>37954.75943232311</v>
      </c>
      <c r="G111" s="162">
        <v>19989.216209898455</v>
      </c>
      <c r="H111" s="162">
        <v>2744.8097727479912</v>
      </c>
      <c r="I111" s="162">
        <v>2683.8222454041338</v>
      </c>
      <c r="J111" s="162">
        <v>487.22306327794615</v>
      </c>
      <c r="K111" s="162">
        <f t="shared" ref="K111:K113" si="5">SUM(B111:J111)</f>
        <v>289092.94988625497</v>
      </c>
    </row>
    <row r="112" spans="1:11" s="1" customFormat="1" x14ac:dyDescent="0.2">
      <c r="A112" s="167">
        <v>45323</v>
      </c>
      <c r="B112" s="116">
        <v>125472.39002033333</v>
      </c>
      <c r="C112" s="116">
        <v>2577.6477745149914</v>
      </c>
      <c r="D112" s="116">
        <v>15516.9259945168</v>
      </c>
      <c r="E112" s="116">
        <v>51118.243897328997</v>
      </c>
      <c r="F112" s="116">
        <v>27751.865336746378</v>
      </c>
      <c r="G112" s="116">
        <v>13483.592956331024</v>
      </c>
      <c r="H112" s="116">
        <v>1287.0817498633719</v>
      </c>
      <c r="I112" s="116">
        <v>2752.4699567824141</v>
      </c>
      <c r="J112" s="116">
        <v>526.75259292898022</v>
      </c>
      <c r="K112" s="116">
        <f t="shared" si="5"/>
        <v>240486.97027934628</v>
      </c>
    </row>
    <row r="113" spans="1:12" s="1" customFormat="1" x14ac:dyDescent="0.2">
      <c r="A113" s="167">
        <v>45352</v>
      </c>
      <c r="B113" s="116">
        <v>121970.97062450592</v>
      </c>
      <c r="C113" s="116">
        <v>2491.1899792716108</v>
      </c>
      <c r="D113" s="116">
        <v>22676.491257346748</v>
      </c>
      <c r="E113" s="116">
        <v>59573.089221923641</v>
      </c>
      <c r="F113" s="116">
        <v>28708.848555333701</v>
      </c>
      <c r="G113" s="116">
        <v>15187.409187257877</v>
      </c>
      <c r="H113" s="116">
        <v>1362.911190313735</v>
      </c>
      <c r="I113" s="116">
        <v>2730.7505441682761</v>
      </c>
      <c r="J113" s="116">
        <v>504.53568789613871</v>
      </c>
      <c r="K113" s="116">
        <f t="shared" si="5"/>
        <v>255206.19624801766</v>
      </c>
    </row>
    <row r="114" spans="1:12" s="1" customFormat="1" x14ac:dyDescent="0.2">
      <c r="A114" s="167">
        <v>45383</v>
      </c>
      <c r="B114" s="116">
        <v>125151.0270336196</v>
      </c>
      <c r="C114" s="116">
        <v>3298.2495648276413</v>
      </c>
      <c r="D114" s="116">
        <v>22815.405663736412</v>
      </c>
      <c r="E114" s="116">
        <v>59802.437652217828</v>
      </c>
      <c r="F114" s="116">
        <v>29231.866296128024</v>
      </c>
      <c r="G114" s="116">
        <v>20815.89648921245</v>
      </c>
      <c r="H114" s="116">
        <v>1659.8665178455014</v>
      </c>
      <c r="I114" s="116">
        <v>2852.806096716577</v>
      </c>
      <c r="J114" s="116">
        <v>545.74428683375334</v>
      </c>
      <c r="K114" s="116">
        <f t="shared" ref="K114" si="6">SUM(B114:J114)</f>
        <v>266173.2996011377</v>
      </c>
    </row>
    <row r="115" spans="1:12" s="1" customFormat="1" x14ac:dyDescent="0.2">
      <c r="A115" s="167">
        <v>45413</v>
      </c>
      <c r="B115" s="116">
        <v>132969.48691440304</v>
      </c>
      <c r="C115" s="116">
        <v>6536.0945291159833</v>
      </c>
      <c r="D115" s="116">
        <v>18935.74732960626</v>
      </c>
      <c r="E115" s="116">
        <v>59462.5843470127</v>
      </c>
      <c r="F115" s="116">
        <v>30548.666121862403</v>
      </c>
      <c r="G115" s="116">
        <v>19593.651226619808</v>
      </c>
      <c r="H115" s="116">
        <v>1869.8663867261937</v>
      </c>
      <c r="I115" s="116">
        <v>3361.7023305465491</v>
      </c>
      <c r="J115" s="116">
        <v>748.08592236014726</v>
      </c>
      <c r="K115" s="116">
        <f t="shared" ref="K115:K117" si="7">SUM(B115:J115)</f>
        <v>274025.8851082531</v>
      </c>
    </row>
    <row r="116" spans="1:12" s="1" customFormat="1" x14ac:dyDescent="0.2">
      <c r="A116" s="167">
        <v>45444</v>
      </c>
      <c r="B116" s="116">
        <v>129587.44671381664</v>
      </c>
      <c r="C116" s="116">
        <v>2856.7841683433439</v>
      </c>
      <c r="D116" s="116">
        <v>19713.513006633504</v>
      </c>
      <c r="E116" s="116">
        <v>65961.665101042381</v>
      </c>
      <c r="F116" s="116">
        <v>31374.561648536725</v>
      </c>
      <c r="G116" s="116">
        <v>21447.932437194711</v>
      </c>
      <c r="H116" s="116">
        <v>1670.1189359433338</v>
      </c>
      <c r="I116" s="116">
        <v>3375.3287530484895</v>
      </c>
      <c r="J116" s="116">
        <v>810.01450097841246</v>
      </c>
      <c r="K116" s="116">
        <f t="shared" si="7"/>
        <v>276797.36526553758</v>
      </c>
    </row>
    <row r="117" spans="1:12" s="1" customFormat="1" x14ac:dyDescent="0.2">
      <c r="A117" s="167">
        <v>45474</v>
      </c>
      <c r="B117" s="116">
        <v>129447.31902169251</v>
      </c>
      <c r="C117" s="116">
        <v>3672.7557616935474</v>
      </c>
      <c r="D117" s="116">
        <v>22551.221294288618</v>
      </c>
      <c r="E117" s="116">
        <v>63013.179594626461</v>
      </c>
      <c r="F117" s="116">
        <v>31279.936666601516</v>
      </c>
      <c r="G117" s="116">
        <v>19822.253284345257</v>
      </c>
      <c r="H117" s="116">
        <v>1778.8618918838843</v>
      </c>
      <c r="I117" s="116">
        <v>2901.0283558887832</v>
      </c>
      <c r="J117" s="116">
        <v>567.94358299103226</v>
      </c>
      <c r="K117" s="116">
        <f t="shared" si="7"/>
        <v>275034.49945401162</v>
      </c>
    </row>
    <row r="118" spans="1:12" s="1" customFormat="1" x14ac:dyDescent="0.2">
      <c r="A118" s="190">
        <v>45505</v>
      </c>
      <c r="B118" s="178">
        <v>137131.57100999999</v>
      </c>
      <c r="C118" s="178">
        <v>2801.2062800000003</v>
      </c>
      <c r="D118" s="178">
        <v>17680.454690000002</v>
      </c>
      <c r="E118" s="178">
        <v>61855.189620000005</v>
      </c>
      <c r="F118" s="178">
        <v>32868.901409999999</v>
      </c>
      <c r="G118" s="178">
        <v>21521.661120000004</v>
      </c>
      <c r="H118" s="178">
        <v>1372.32798</v>
      </c>
      <c r="I118" s="178">
        <v>2728.0373799999998</v>
      </c>
      <c r="J118" s="178">
        <v>551.49088999999992</v>
      </c>
      <c r="K118" s="178">
        <f t="shared" ref="K118" si="8">SUM(B118:J118)</f>
        <v>278510.84038000001</v>
      </c>
    </row>
    <row r="119" spans="1:12" x14ac:dyDescent="0.2">
      <c r="A119" s="83" t="s">
        <v>167</v>
      </c>
      <c r="B119" s="111"/>
      <c r="C119" s="111"/>
      <c r="D119" s="111"/>
      <c r="E119" s="111"/>
      <c r="F119" s="111"/>
      <c r="G119" s="111"/>
      <c r="H119" s="111"/>
      <c r="K119" s="111"/>
      <c r="L119" s="107"/>
    </row>
    <row r="120" spans="1:12" x14ac:dyDescent="0.2">
      <c r="A120" s="108" t="s">
        <v>181</v>
      </c>
      <c r="B120" s="111"/>
      <c r="C120" s="111"/>
      <c r="D120" s="111"/>
      <c r="E120" s="111"/>
      <c r="F120" s="111"/>
      <c r="G120" s="111"/>
      <c r="H120" s="111"/>
      <c r="K120" s="111"/>
      <c r="L120" s="107"/>
    </row>
    <row r="121" spans="1:12" x14ac:dyDescent="0.2">
      <c r="A121" s="76" t="s">
        <v>179</v>
      </c>
      <c r="C121" s="69"/>
      <c r="L121" s="107"/>
    </row>
    <row r="122" spans="1:12" ht="27.75" customHeight="1" x14ac:dyDescent="0.2">
      <c r="I122" s="105"/>
      <c r="J122" s="105"/>
      <c r="L122" s="107"/>
    </row>
    <row r="123" spans="1:12" x14ac:dyDescent="0.2">
      <c r="B123"/>
      <c r="C123"/>
      <c r="D123"/>
      <c r="E123"/>
      <c r="F123"/>
      <c r="G123"/>
      <c r="H123"/>
      <c r="I123"/>
      <c r="J123"/>
      <c r="K123"/>
    </row>
    <row r="124" spans="1:12" x14ac:dyDescent="0.2">
      <c r="B124"/>
      <c r="C124"/>
      <c r="D124"/>
      <c r="E124"/>
      <c r="F124"/>
      <c r="G124"/>
      <c r="H124"/>
      <c r="I124"/>
      <c r="J124"/>
      <c r="K124"/>
    </row>
  </sheetData>
  <pageMargins left="0.7" right="0.7" top="0.75" bottom="0.75" header="0.3" footer="0.3"/>
  <pageSetup paperSize="9" scale="4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showGridLines="0" topLeftCell="A46" zoomScaleNormal="100" workbookViewId="0"/>
  </sheetViews>
  <sheetFormatPr defaultRowHeight="12.75" x14ac:dyDescent="0.2"/>
  <cols>
    <col min="1" max="1" width="59" customWidth="1"/>
    <col min="2" max="13" width="10.28515625" bestFit="1" customWidth="1"/>
    <col min="14" max="14" width="13.7109375" customWidth="1"/>
    <col min="18" max="18" width="11.5703125" bestFit="1" customWidth="1"/>
    <col min="19" max="19" width="12.28515625" bestFit="1" customWidth="1"/>
  </cols>
  <sheetData>
    <row r="1" spans="1:14" x14ac:dyDescent="0.2">
      <c r="A1" s="30" t="s">
        <v>174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4" x14ac:dyDescent="0.2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113</v>
      </c>
      <c r="L2" s="201" t="s">
        <v>160</v>
      </c>
      <c r="M2" s="201"/>
      <c r="N2" s="201"/>
    </row>
    <row r="3" spans="1:14" ht="13.5" thickBot="1" x14ac:dyDescent="0.25">
      <c r="A3" s="117" t="s">
        <v>34</v>
      </c>
      <c r="B3" s="127" t="s">
        <v>35</v>
      </c>
      <c r="C3" s="127" t="s">
        <v>36</v>
      </c>
      <c r="D3" s="127" t="s">
        <v>37</v>
      </c>
      <c r="E3" s="127" t="s">
        <v>38</v>
      </c>
      <c r="F3" s="127" t="s">
        <v>39</v>
      </c>
      <c r="G3" s="127" t="s">
        <v>40</v>
      </c>
      <c r="H3" s="127" t="s">
        <v>41</v>
      </c>
      <c r="I3" s="127" t="s">
        <v>42</v>
      </c>
      <c r="J3" s="127" t="s">
        <v>43</v>
      </c>
      <c r="K3" s="127" t="s">
        <v>44</v>
      </c>
      <c r="L3" s="127" t="s">
        <v>45</v>
      </c>
      <c r="M3" s="127" t="s">
        <v>46</v>
      </c>
      <c r="N3" s="127" t="s">
        <v>33</v>
      </c>
    </row>
    <row r="4" spans="1:14" ht="13.5" thickTop="1" x14ac:dyDescent="0.2">
      <c r="A4" s="122" t="s">
        <v>0</v>
      </c>
      <c r="B4" s="132">
        <v>6430.9891000000007</v>
      </c>
      <c r="C4" s="132">
        <v>4566.7204299999994</v>
      </c>
      <c r="D4" s="132">
        <v>4209.6239699999996</v>
      </c>
      <c r="E4" s="132">
        <v>4291.01404</v>
      </c>
      <c r="F4" s="132">
        <v>4673.53611</v>
      </c>
      <c r="G4" s="132">
        <v>5061.0706700000001</v>
      </c>
      <c r="H4" s="132">
        <v>5751.8944599999995</v>
      </c>
      <c r="I4" s="132">
        <v>5141.1729599999999</v>
      </c>
      <c r="J4" s="132">
        <v>4933.6392900000001</v>
      </c>
      <c r="K4" s="132">
        <v>5408.3837800000001</v>
      </c>
      <c r="L4" s="132">
        <v>5198.7898700000005</v>
      </c>
      <c r="M4" s="123">
        <v>5064.1817999999994</v>
      </c>
      <c r="N4" s="128">
        <v>60731.016479999998</v>
      </c>
    </row>
    <row r="5" spans="1:14" ht="13.9" customHeight="1" x14ac:dyDescent="0.2">
      <c r="A5" s="121" t="s">
        <v>1</v>
      </c>
      <c r="B5" s="132">
        <v>1480.4887200000001</v>
      </c>
      <c r="C5" s="132">
        <v>1636.4248500000001</v>
      </c>
      <c r="D5" s="132">
        <v>2434.4596900000001</v>
      </c>
      <c r="E5" s="132">
        <v>1828.7346300000002</v>
      </c>
      <c r="F5" s="132">
        <v>2363.9729500000003</v>
      </c>
      <c r="G5" s="132">
        <v>2165.4117500000002</v>
      </c>
      <c r="H5" s="132">
        <v>2325.9128999999998</v>
      </c>
      <c r="I5" s="132">
        <v>2393.6150699999998</v>
      </c>
      <c r="J5" s="132">
        <v>1986.9535600000002</v>
      </c>
      <c r="K5" s="132">
        <v>2485.74827</v>
      </c>
      <c r="L5" s="132">
        <v>2071.6316500000003</v>
      </c>
      <c r="M5" s="119">
        <v>1824.86662</v>
      </c>
      <c r="N5" s="128">
        <v>24998.220659999999</v>
      </c>
    </row>
    <row r="6" spans="1:14" ht="15" customHeight="1" x14ac:dyDescent="0.2">
      <c r="A6" s="126" t="s">
        <v>97</v>
      </c>
      <c r="B6" s="132">
        <v>770.27708999999993</v>
      </c>
      <c r="C6" s="132">
        <v>666.63118000000009</v>
      </c>
      <c r="D6" s="132">
        <v>608.31799999999998</v>
      </c>
      <c r="E6" s="132">
        <v>723.23489000000006</v>
      </c>
      <c r="F6" s="132">
        <v>704.79289000000006</v>
      </c>
      <c r="G6" s="132">
        <v>699.62186999999994</v>
      </c>
      <c r="H6" s="132">
        <v>787.50433999999996</v>
      </c>
      <c r="I6" s="132">
        <v>724.09252000000004</v>
      </c>
      <c r="J6" s="132">
        <v>780.1142000000001</v>
      </c>
      <c r="K6" s="132">
        <v>782.11103000000003</v>
      </c>
      <c r="L6" s="132">
        <v>764.98963000000003</v>
      </c>
      <c r="M6" s="119">
        <v>842.07556000000011</v>
      </c>
      <c r="N6" s="128">
        <v>8853.7632000000012</v>
      </c>
    </row>
    <row r="7" spans="1:14" x14ac:dyDescent="0.2">
      <c r="A7" s="121" t="s">
        <v>23</v>
      </c>
      <c r="B7" s="132">
        <v>75.10011999999999</v>
      </c>
      <c r="C7" s="132">
        <v>231.38435000000001</v>
      </c>
      <c r="D7" s="132">
        <v>264.17467999999997</v>
      </c>
      <c r="E7" s="132">
        <v>257.79948000000002</v>
      </c>
      <c r="F7" s="132">
        <v>361.73553999999996</v>
      </c>
      <c r="G7" s="132">
        <v>318.88127000000003</v>
      </c>
      <c r="H7" s="132">
        <v>327.5795</v>
      </c>
      <c r="I7" s="132">
        <v>304.38158000000004</v>
      </c>
      <c r="J7" s="132">
        <v>315.23660999999998</v>
      </c>
      <c r="K7" s="132">
        <v>357.49983000000003</v>
      </c>
      <c r="L7" s="132">
        <v>398.37349</v>
      </c>
      <c r="M7" s="119">
        <v>334.90047000000004</v>
      </c>
      <c r="N7" s="128">
        <v>3547.0469200000002</v>
      </c>
    </row>
    <row r="8" spans="1:14" ht="13.9" customHeight="1" x14ac:dyDescent="0.2">
      <c r="A8" s="121" t="s">
        <v>98</v>
      </c>
      <c r="B8" s="132">
        <v>531.7201</v>
      </c>
      <c r="C8" s="132">
        <v>447.81747999999999</v>
      </c>
      <c r="D8" s="132">
        <v>442.99806999999998</v>
      </c>
      <c r="E8" s="132">
        <v>433.41735000000006</v>
      </c>
      <c r="F8" s="132">
        <v>482.28492</v>
      </c>
      <c r="G8" s="132">
        <v>381.58242999999999</v>
      </c>
      <c r="H8" s="132">
        <v>465.09702000000004</v>
      </c>
      <c r="I8" s="132">
        <v>445.57146</v>
      </c>
      <c r="J8" s="132">
        <v>431.99135000000001</v>
      </c>
      <c r="K8" s="132">
        <v>477.84916999999996</v>
      </c>
      <c r="L8" s="132">
        <v>395.14267000000001</v>
      </c>
      <c r="M8" s="119">
        <v>449.53649999999999</v>
      </c>
      <c r="N8" s="128">
        <v>5385.0085200000003</v>
      </c>
    </row>
    <row r="9" spans="1:14" x14ac:dyDescent="0.2">
      <c r="A9" s="126" t="s">
        <v>99</v>
      </c>
      <c r="B9" s="132">
        <v>6485.2351500000004</v>
      </c>
      <c r="C9" s="132">
        <v>5594.8547400000007</v>
      </c>
      <c r="D9" s="132">
        <v>4620.6785799999998</v>
      </c>
      <c r="E9" s="132">
        <v>5798.3489099999997</v>
      </c>
      <c r="F9" s="132">
        <v>5523.9388500000005</v>
      </c>
      <c r="G9" s="132">
        <v>5987.0982899999999</v>
      </c>
      <c r="H9" s="132">
        <v>5595.3105300000007</v>
      </c>
      <c r="I9" s="132">
        <v>6582.8245099999995</v>
      </c>
      <c r="J9" s="132">
        <v>5651.8687800000007</v>
      </c>
      <c r="K9" s="132">
        <v>6223.6106100000006</v>
      </c>
      <c r="L9" s="132">
        <v>6288.4628100000009</v>
      </c>
      <c r="M9" s="119">
        <v>5798.9147599999997</v>
      </c>
      <c r="N9" s="128">
        <v>70151.146520000009</v>
      </c>
    </row>
    <row r="10" spans="1:14" x14ac:dyDescent="0.2">
      <c r="A10" s="121" t="s">
        <v>100</v>
      </c>
      <c r="B10" s="132">
        <v>626.73418000000004</v>
      </c>
      <c r="C10" s="132">
        <v>689.79942000000005</v>
      </c>
      <c r="D10" s="132">
        <v>1049.4637700000001</v>
      </c>
      <c r="E10" s="132">
        <v>846.37380000000007</v>
      </c>
      <c r="F10" s="132">
        <v>1044.65454</v>
      </c>
      <c r="G10" s="132">
        <v>774.24198999999999</v>
      </c>
      <c r="H10" s="132">
        <v>872.15224000000001</v>
      </c>
      <c r="I10" s="132">
        <v>931.25444000000005</v>
      </c>
      <c r="J10" s="132">
        <v>1033.94866</v>
      </c>
      <c r="K10" s="132">
        <v>991.00758999999994</v>
      </c>
      <c r="L10" s="132">
        <v>1302.0142700000001</v>
      </c>
      <c r="M10" s="119">
        <v>1161.7458200000001</v>
      </c>
      <c r="N10" s="128">
        <v>11323.390720000001</v>
      </c>
    </row>
    <row r="11" spans="1:14" x14ac:dyDescent="0.2">
      <c r="A11" s="126" t="s">
        <v>101</v>
      </c>
      <c r="B11" s="132">
        <v>2140.1159700000003</v>
      </c>
      <c r="C11" s="132">
        <v>1485.97262</v>
      </c>
      <c r="D11" s="132">
        <v>1811.6040600000001</v>
      </c>
      <c r="E11" s="132">
        <v>2143.7336099999998</v>
      </c>
      <c r="F11" s="132">
        <v>2093.5807100000002</v>
      </c>
      <c r="G11" s="132">
        <v>1989.8202099999999</v>
      </c>
      <c r="H11" s="132">
        <v>1856.4498500000002</v>
      </c>
      <c r="I11" s="132">
        <v>2110.5067200000003</v>
      </c>
      <c r="J11" s="132">
        <v>2235.3905499999996</v>
      </c>
      <c r="K11" s="132">
        <v>2146.73119</v>
      </c>
      <c r="L11" s="132">
        <v>2151.79358</v>
      </c>
      <c r="M11" s="119">
        <v>3696.1791499999999</v>
      </c>
      <c r="N11" s="128">
        <v>25861.878219999999</v>
      </c>
    </row>
    <row r="12" spans="1:14" x14ac:dyDescent="0.2">
      <c r="A12" s="121" t="s">
        <v>2</v>
      </c>
      <c r="B12" s="132">
        <v>1230.7943300000002</v>
      </c>
      <c r="C12" s="132">
        <v>762.62468000000001</v>
      </c>
      <c r="D12" s="132">
        <v>875.69674999999995</v>
      </c>
      <c r="E12" s="132">
        <v>987.09185000000002</v>
      </c>
      <c r="F12" s="132">
        <v>938.13985000000002</v>
      </c>
      <c r="G12" s="132">
        <v>994.85253</v>
      </c>
      <c r="H12" s="132">
        <v>1021.46519</v>
      </c>
      <c r="I12" s="132">
        <v>1090.7471</v>
      </c>
      <c r="J12" s="132">
        <v>1031.7522200000001</v>
      </c>
      <c r="K12" s="132">
        <v>1035.4494500000001</v>
      </c>
      <c r="L12" s="132">
        <v>1019.36199</v>
      </c>
      <c r="M12" s="119">
        <v>1205.05061</v>
      </c>
      <c r="N12" s="128">
        <v>12193.02655</v>
      </c>
    </row>
    <row r="13" spans="1:14" x14ac:dyDescent="0.2">
      <c r="A13" s="121" t="s">
        <v>24</v>
      </c>
      <c r="B13" s="132">
        <v>1444.6847</v>
      </c>
      <c r="C13" s="132">
        <v>1243.6189199999999</v>
      </c>
      <c r="D13" s="132">
        <v>1151.5126500000001</v>
      </c>
      <c r="E13" s="132">
        <v>1569.73089</v>
      </c>
      <c r="F13" s="132">
        <v>1290.7918100000002</v>
      </c>
      <c r="G13" s="132">
        <v>1465.2628300000001</v>
      </c>
      <c r="H13" s="132">
        <v>1488.8271100000002</v>
      </c>
      <c r="I13" s="132">
        <v>1567.3290300000001</v>
      </c>
      <c r="J13" s="132">
        <v>1762.1415</v>
      </c>
      <c r="K13" s="132">
        <v>1481.5303200000001</v>
      </c>
      <c r="L13" s="132">
        <v>1508.50227</v>
      </c>
      <c r="M13" s="119">
        <v>1415.93254</v>
      </c>
      <c r="N13" s="128">
        <v>17389.864570000002</v>
      </c>
    </row>
    <row r="14" spans="1:14" x14ac:dyDescent="0.2">
      <c r="A14" s="121" t="s">
        <v>49</v>
      </c>
      <c r="B14" s="132">
        <v>3162.6804500000003</v>
      </c>
      <c r="C14" s="132">
        <v>2909.87365</v>
      </c>
      <c r="D14" s="132">
        <v>2680.3656499999997</v>
      </c>
      <c r="E14" s="132">
        <v>2573.5174500000003</v>
      </c>
      <c r="F14" s="132">
        <v>2695.8744799999999</v>
      </c>
      <c r="G14" s="132">
        <v>2924.7681499999999</v>
      </c>
      <c r="H14" s="132">
        <v>2500.80303</v>
      </c>
      <c r="I14" s="132">
        <v>2731.93759</v>
      </c>
      <c r="J14" s="132">
        <v>2651.4711000000002</v>
      </c>
      <c r="K14" s="132">
        <v>2735.99728</v>
      </c>
      <c r="L14" s="132">
        <v>2711.5325300000004</v>
      </c>
      <c r="M14" s="119">
        <v>2674.03224</v>
      </c>
      <c r="N14" s="128">
        <v>32952.853600000002</v>
      </c>
    </row>
    <row r="15" spans="1:14" x14ac:dyDescent="0.2">
      <c r="A15" s="121" t="s">
        <v>25</v>
      </c>
      <c r="B15" s="132">
        <v>1177.8309099999999</v>
      </c>
      <c r="C15" s="132">
        <v>1207.92508</v>
      </c>
      <c r="D15" s="132">
        <v>1240.7254499999999</v>
      </c>
      <c r="E15" s="132">
        <v>1291.14302</v>
      </c>
      <c r="F15" s="132">
        <v>1282.4917800000001</v>
      </c>
      <c r="G15" s="132">
        <v>1380.13625</v>
      </c>
      <c r="H15" s="132">
        <v>1306.4401</v>
      </c>
      <c r="I15" s="132">
        <v>1293.6406899999999</v>
      </c>
      <c r="J15" s="132">
        <v>1345.5630900000001</v>
      </c>
      <c r="K15" s="132">
        <v>1283.31141</v>
      </c>
      <c r="L15" s="132">
        <v>1418.6219699999999</v>
      </c>
      <c r="M15" s="119">
        <v>1302.16948</v>
      </c>
      <c r="N15" s="128">
        <v>15529.999230000003</v>
      </c>
    </row>
    <row r="16" spans="1:14" x14ac:dyDescent="0.2">
      <c r="A16" s="121" t="s">
        <v>76</v>
      </c>
      <c r="B16" s="132">
        <v>7565.4137799999999</v>
      </c>
      <c r="C16" s="132">
        <v>6498.3910200000009</v>
      </c>
      <c r="D16" s="132">
        <v>8453.5727900000002</v>
      </c>
      <c r="E16" s="132">
        <v>8657.4173900000005</v>
      </c>
      <c r="F16" s="132">
        <v>7884.5460499999999</v>
      </c>
      <c r="G16" s="132">
        <v>8332.3169099999996</v>
      </c>
      <c r="H16" s="132">
        <v>8283.2432100000005</v>
      </c>
      <c r="I16" s="132">
        <v>9319.8179799999998</v>
      </c>
      <c r="J16" s="132">
        <v>8503.5978599999999</v>
      </c>
      <c r="K16" s="132">
        <v>8981.43318</v>
      </c>
      <c r="L16" s="132">
        <v>10397.66948</v>
      </c>
      <c r="M16" s="119">
        <v>8930.5723000000016</v>
      </c>
      <c r="N16" s="128">
        <v>101807.99194999998</v>
      </c>
    </row>
    <row r="17" spans="1:14" x14ac:dyDescent="0.2">
      <c r="A17" s="121" t="s">
        <v>3</v>
      </c>
      <c r="B17" s="132">
        <v>7611.1882800000003</v>
      </c>
      <c r="C17" s="132">
        <v>4219.4012599999996</v>
      </c>
      <c r="D17" s="132">
        <v>6541.5263600000008</v>
      </c>
      <c r="E17" s="132">
        <v>4641.9506000000001</v>
      </c>
      <c r="F17" s="132">
        <v>4962.6144199999999</v>
      </c>
      <c r="G17" s="132">
        <v>6148.3016299999999</v>
      </c>
      <c r="H17" s="132">
        <v>5491.5810700000002</v>
      </c>
      <c r="I17" s="132">
        <v>6411.8194199999998</v>
      </c>
      <c r="J17" s="132">
        <v>6093.6839600000003</v>
      </c>
      <c r="K17" s="132">
        <v>9187.1010600000009</v>
      </c>
      <c r="L17" s="132">
        <v>6241.1509400000004</v>
      </c>
      <c r="M17" s="119">
        <v>8297.46522</v>
      </c>
      <c r="N17" s="128">
        <v>75847.784220000016</v>
      </c>
    </row>
    <row r="18" spans="1:14" x14ac:dyDescent="0.2">
      <c r="A18" s="121" t="s">
        <v>102</v>
      </c>
      <c r="B18" s="132">
        <v>339.19218999999998</v>
      </c>
      <c r="C18" s="132">
        <v>266.05421000000001</v>
      </c>
      <c r="D18" s="132">
        <v>244.88249999999999</v>
      </c>
      <c r="E18" s="132">
        <v>338.65584000000001</v>
      </c>
      <c r="F18" s="132">
        <v>445.96540000000005</v>
      </c>
      <c r="G18" s="132">
        <v>279.95052000000004</v>
      </c>
      <c r="H18" s="132">
        <v>349.35277000000002</v>
      </c>
      <c r="I18" s="132">
        <v>291.84866999999997</v>
      </c>
      <c r="J18" s="132">
        <v>308.37615</v>
      </c>
      <c r="K18" s="132">
        <v>303.00461000000001</v>
      </c>
      <c r="L18" s="132">
        <v>302.92496</v>
      </c>
      <c r="M18" s="119">
        <v>291.33953000000002</v>
      </c>
      <c r="N18" s="128">
        <v>3761.5473499999998</v>
      </c>
    </row>
    <row r="19" spans="1:14" x14ac:dyDescent="0.2">
      <c r="A19" s="121" t="s">
        <v>4</v>
      </c>
      <c r="B19" s="132">
        <v>748.97471999999993</v>
      </c>
      <c r="C19" s="132">
        <v>586.25507000000005</v>
      </c>
      <c r="D19" s="132">
        <v>641.24294000000009</v>
      </c>
      <c r="E19" s="132">
        <v>982.62126000000001</v>
      </c>
      <c r="F19" s="132">
        <v>680.07412999999997</v>
      </c>
      <c r="G19" s="132">
        <v>720.24847999999997</v>
      </c>
      <c r="H19" s="132">
        <v>692.5793000000001</v>
      </c>
      <c r="I19" s="132">
        <v>968.51508999999999</v>
      </c>
      <c r="J19" s="132">
        <v>643.58412999999996</v>
      </c>
      <c r="K19" s="132">
        <v>1230.068</v>
      </c>
      <c r="L19" s="132">
        <v>815.28524000000004</v>
      </c>
      <c r="M19" s="119">
        <v>874.40919000000008</v>
      </c>
      <c r="N19" s="128">
        <v>9583.8575499999988</v>
      </c>
    </row>
    <row r="20" spans="1:14" x14ac:dyDescent="0.2">
      <c r="A20" s="121" t="s">
        <v>5</v>
      </c>
      <c r="B20" s="132">
        <v>9613.9888900000005</v>
      </c>
      <c r="C20" s="132">
        <v>6805.4507999999996</v>
      </c>
      <c r="D20" s="132">
        <v>7924.8891599999997</v>
      </c>
      <c r="E20" s="132">
        <v>8922.2394499999991</v>
      </c>
      <c r="F20" s="132">
        <v>7915.5417200000002</v>
      </c>
      <c r="G20" s="132">
        <v>8078.4479900000006</v>
      </c>
      <c r="H20" s="132">
        <v>8011.2501600000005</v>
      </c>
      <c r="I20" s="132">
        <v>8453.1780899999994</v>
      </c>
      <c r="J20" s="132">
        <v>8559.242040000001</v>
      </c>
      <c r="K20" s="132">
        <v>8037.9609600000003</v>
      </c>
      <c r="L20" s="132">
        <v>9187.6712900000002</v>
      </c>
      <c r="M20" s="119">
        <v>9129.9743600000002</v>
      </c>
      <c r="N20" s="128">
        <v>100639.83491000001</v>
      </c>
    </row>
    <row r="21" spans="1:14" x14ac:dyDescent="0.2">
      <c r="A21" s="121" t="s">
        <v>6</v>
      </c>
      <c r="B21" s="132">
        <v>919.31651999999997</v>
      </c>
      <c r="C21" s="132">
        <v>662.89598000000001</v>
      </c>
      <c r="D21" s="132">
        <v>607.01753000000008</v>
      </c>
      <c r="E21" s="132">
        <v>733.95385999999996</v>
      </c>
      <c r="F21" s="132">
        <v>716.07843000000003</v>
      </c>
      <c r="G21" s="132">
        <v>657.23993000000007</v>
      </c>
      <c r="H21" s="132">
        <v>869.33960000000002</v>
      </c>
      <c r="I21" s="132">
        <v>778.49801000000002</v>
      </c>
      <c r="J21" s="132">
        <v>791.58312000000001</v>
      </c>
      <c r="K21" s="132">
        <v>741.91570999999999</v>
      </c>
      <c r="L21" s="132">
        <v>811.11792000000003</v>
      </c>
      <c r="M21" s="119">
        <v>786.99887999999999</v>
      </c>
      <c r="N21" s="128">
        <v>9075.9554900000003</v>
      </c>
    </row>
    <row r="22" spans="1:14" x14ac:dyDescent="0.2">
      <c r="A22" s="121" t="s">
        <v>26</v>
      </c>
      <c r="B22" s="132">
        <v>359.08474999999999</v>
      </c>
      <c r="C22" s="132">
        <v>341.08697999999998</v>
      </c>
      <c r="D22" s="132">
        <v>335.47149000000002</v>
      </c>
      <c r="E22" s="132">
        <v>351.65242999999998</v>
      </c>
      <c r="F22" s="132">
        <v>353.14398</v>
      </c>
      <c r="G22" s="132">
        <v>385.83697000000001</v>
      </c>
      <c r="H22" s="132">
        <v>373.46322000000004</v>
      </c>
      <c r="I22" s="132">
        <v>378.71729999999997</v>
      </c>
      <c r="J22" s="132">
        <v>363.81385999999998</v>
      </c>
      <c r="K22" s="132">
        <v>395.57885999999996</v>
      </c>
      <c r="L22" s="132">
        <v>370.91308000000004</v>
      </c>
      <c r="M22" s="119">
        <v>366.38562000000002</v>
      </c>
      <c r="N22" s="128">
        <v>4375.1485400000001</v>
      </c>
    </row>
    <row r="23" spans="1:14" x14ac:dyDescent="0.2">
      <c r="A23" s="121" t="s">
        <v>7</v>
      </c>
      <c r="B23" s="132">
        <v>731.99257000000011</v>
      </c>
      <c r="C23" s="132">
        <v>464.66728000000001</v>
      </c>
      <c r="D23" s="132">
        <v>430.11829000000006</v>
      </c>
      <c r="E23" s="132">
        <v>506.47212000000002</v>
      </c>
      <c r="F23" s="132">
        <v>457.79189000000002</v>
      </c>
      <c r="G23" s="132">
        <v>490.31354000000005</v>
      </c>
      <c r="H23" s="132">
        <v>522.87887000000001</v>
      </c>
      <c r="I23" s="132">
        <v>538.64715999999999</v>
      </c>
      <c r="J23" s="132">
        <v>535.4924400000001</v>
      </c>
      <c r="K23" s="132">
        <v>574.36486000000002</v>
      </c>
      <c r="L23" s="132">
        <v>570.74887999999999</v>
      </c>
      <c r="M23" s="119">
        <v>599.30310999999995</v>
      </c>
      <c r="N23" s="128">
        <v>6422.7910100000017</v>
      </c>
    </row>
    <row r="24" spans="1:14" x14ac:dyDescent="0.2">
      <c r="A24" s="126" t="s">
        <v>103</v>
      </c>
      <c r="B24" s="132">
        <v>849.399</v>
      </c>
      <c r="C24" s="132">
        <v>700.61381000000006</v>
      </c>
      <c r="D24" s="132">
        <v>1178.0136500000001</v>
      </c>
      <c r="E24" s="132">
        <v>1040.39285</v>
      </c>
      <c r="F24" s="132">
        <v>1105.2361400000002</v>
      </c>
      <c r="G24" s="132">
        <v>1023.2722000000001</v>
      </c>
      <c r="H24" s="132">
        <v>1013.0617000000001</v>
      </c>
      <c r="I24" s="132">
        <v>1093.6878800000002</v>
      </c>
      <c r="J24" s="132">
        <v>1245.92758</v>
      </c>
      <c r="K24" s="132">
        <v>996.00463999999999</v>
      </c>
      <c r="L24" s="132">
        <v>1131.3300200000001</v>
      </c>
      <c r="M24" s="119">
        <v>1353.3169</v>
      </c>
      <c r="N24" s="128">
        <v>12730.256370000001</v>
      </c>
    </row>
    <row r="25" spans="1:14" x14ac:dyDescent="0.2">
      <c r="A25" s="121" t="s">
        <v>8</v>
      </c>
      <c r="B25" s="132">
        <v>2221.5080100000005</v>
      </c>
      <c r="C25" s="132">
        <v>2095.5314200000003</v>
      </c>
      <c r="D25" s="132">
        <v>1922.1045100000001</v>
      </c>
      <c r="E25" s="132">
        <v>2766.4943499999999</v>
      </c>
      <c r="F25" s="132">
        <v>2470.7815699999996</v>
      </c>
      <c r="G25" s="132">
        <v>2744.3968199999999</v>
      </c>
      <c r="H25" s="132">
        <v>2782.8807400000001</v>
      </c>
      <c r="I25" s="132">
        <v>2829.6575699999999</v>
      </c>
      <c r="J25" s="132">
        <v>3124.46542</v>
      </c>
      <c r="K25" s="132">
        <v>2849.9983999999999</v>
      </c>
      <c r="L25" s="132">
        <v>3188.5945100000004</v>
      </c>
      <c r="M25" s="119">
        <v>3194.54873</v>
      </c>
      <c r="N25" s="128">
        <v>32190.962050000006</v>
      </c>
    </row>
    <row r="26" spans="1:14" x14ac:dyDescent="0.2">
      <c r="A26" s="121" t="s">
        <v>9</v>
      </c>
      <c r="B26" s="132">
        <v>2902.8620699999997</v>
      </c>
      <c r="C26" s="132">
        <v>2244.6523099999999</v>
      </c>
      <c r="D26" s="132">
        <v>2397.3453799999997</v>
      </c>
      <c r="E26" s="132">
        <v>2747.1044300000003</v>
      </c>
      <c r="F26" s="132">
        <v>2775.4073800000001</v>
      </c>
      <c r="G26" s="132">
        <v>2713.4697200000001</v>
      </c>
      <c r="H26" s="132">
        <v>2985.3242800000003</v>
      </c>
      <c r="I26" s="132">
        <v>2964.8747100000001</v>
      </c>
      <c r="J26" s="132">
        <v>2564.84935</v>
      </c>
      <c r="K26" s="132">
        <v>2116.7806</v>
      </c>
      <c r="L26" s="132">
        <v>2656.3096800000003</v>
      </c>
      <c r="M26" s="119">
        <v>2349.9678699999999</v>
      </c>
      <c r="N26" s="128">
        <v>31418.947780000006</v>
      </c>
    </row>
    <row r="27" spans="1:14" x14ac:dyDescent="0.2">
      <c r="A27" s="121" t="s">
        <v>10</v>
      </c>
      <c r="B27" s="132">
        <v>19598.064690000003</v>
      </c>
      <c r="C27" s="132">
        <v>14779.781499999999</v>
      </c>
      <c r="D27" s="132">
        <v>16726.466769999999</v>
      </c>
      <c r="E27" s="132">
        <v>16641.718570000001</v>
      </c>
      <c r="F27" s="132">
        <v>18430.339620000002</v>
      </c>
      <c r="G27" s="132">
        <v>17191.960480000002</v>
      </c>
      <c r="H27" s="132">
        <v>17369.40352</v>
      </c>
      <c r="I27" s="132">
        <v>17206.844379999999</v>
      </c>
      <c r="J27" s="132">
        <v>18499.908660000001</v>
      </c>
      <c r="K27" s="132">
        <v>17335.13133</v>
      </c>
      <c r="L27" s="132">
        <v>20275.678050000002</v>
      </c>
      <c r="M27" s="119">
        <v>21643.56828</v>
      </c>
      <c r="N27" s="128">
        <v>215698.86585000003</v>
      </c>
    </row>
    <row r="28" spans="1:14" x14ac:dyDescent="0.2">
      <c r="A28" s="121" t="s">
        <v>73</v>
      </c>
      <c r="B28" s="132">
        <v>84117.822370000009</v>
      </c>
      <c r="C28" s="132">
        <v>86515.190930000012</v>
      </c>
      <c r="D28" s="132">
        <v>83938.472540000002</v>
      </c>
      <c r="E28" s="132">
        <v>91800.578120000006</v>
      </c>
      <c r="F28" s="132">
        <v>81897.567970000004</v>
      </c>
      <c r="G28" s="132">
        <v>87173.462900000013</v>
      </c>
      <c r="H28" s="132">
        <v>86088.341509999998</v>
      </c>
      <c r="I28" s="132">
        <v>86786.50056</v>
      </c>
      <c r="J28" s="132">
        <v>89394.168120000002</v>
      </c>
      <c r="K28" s="132">
        <v>86295.737210000007</v>
      </c>
      <c r="L28" s="132">
        <v>104105.91698000001</v>
      </c>
      <c r="M28" s="119">
        <v>89830.717400000009</v>
      </c>
      <c r="N28" s="128">
        <v>1057944.4766100002</v>
      </c>
    </row>
    <row r="29" spans="1:14" x14ac:dyDescent="0.2">
      <c r="A29" s="121" t="s">
        <v>27</v>
      </c>
      <c r="B29" s="132">
        <v>271.80363</v>
      </c>
      <c r="C29" s="132">
        <v>203.05083000000002</v>
      </c>
      <c r="D29" s="132">
        <v>212.36511000000002</v>
      </c>
      <c r="E29" s="132">
        <v>235.77973</v>
      </c>
      <c r="F29" s="132">
        <v>199.78990999999999</v>
      </c>
      <c r="G29" s="132">
        <v>295.66775999999999</v>
      </c>
      <c r="H29" s="132">
        <v>251.33237</v>
      </c>
      <c r="I29" s="132">
        <v>282.35477000000003</v>
      </c>
      <c r="J29" s="132">
        <v>255.58444</v>
      </c>
      <c r="K29" s="132">
        <v>259.79686000000004</v>
      </c>
      <c r="L29" s="132">
        <v>234.42301</v>
      </c>
      <c r="M29" s="119">
        <v>227.35306</v>
      </c>
      <c r="N29" s="128">
        <v>2929.3014800000001</v>
      </c>
    </row>
    <row r="30" spans="1:14" x14ac:dyDescent="0.2">
      <c r="A30" s="121" t="s">
        <v>11</v>
      </c>
      <c r="B30" s="132">
        <v>312.35228999999998</v>
      </c>
      <c r="C30" s="132">
        <v>556.84527000000003</v>
      </c>
      <c r="D30" s="132">
        <v>515.34941000000003</v>
      </c>
      <c r="E30" s="132">
        <v>405.69749000000002</v>
      </c>
      <c r="F30" s="132">
        <v>427.45844</v>
      </c>
      <c r="G30" s="132">
        <v>471.43617</v>
      </c>
      <c r="H30" s="132">
        <v>347.55614000000003</v>
      </c>
      <c r="I30" s="132">
        <v>360.72884000000005</v>
      </c>
      <c r="J30" s="132">
        <v>455.23777000000001</v>
      </c>
      <c r="K30" s="132">
        <v>441.82304000000005</v>
      </c>
      <c r="L30" s="132">
        <v>446.19837999999999</v>
      </c>
      <c r="M30" s="119">
        <v>434.80013000000002</v>
      </c>
      <c r="N30" s="128">
        <v>5175.4833699999999</v>
      </c>
    </row>
    <row r="31" spans="1:14" x14ac:dyDescent="0.2">
      <c r="A31" s="121" t="s">
        <v>104</v>
      </c>
      <c r="B31" s="132">
        <v>285.70697000000001</v>
      </c>
      <c r="C31" s="132">
        <v>283.88997999999998</v>
      </c>
      <c r="D31" s="132">
        <v>304.08009000000004</v>
      </c>
      <c r="E31" s="132">
        <v>328.24716999999998</v>
      </c>
      <c r="F31" s="132">
        <v>330.05296000000004</v>
      </c>
      <c r="G31" s="132">
        <v>381.79978000000006</v>
      </c>
      <c r="H31" s="132">
        <v>400.72469999999998</v>
      </c>
      <c r="I31" s="132">
        <v>396.83578</v>
      </c>
      <c r="J31" s="132">
        <v>403.60516999999999</v>
      </c>
      <c r="K31" s="132">
        <v>387.68109000000004</v>
      </c>
      <c r="L31" s="132">
        <v>387.30945000000003</v>
      </c>
      <c r="M31" s="119">
        <v>355.78287999999998</v>
      </c>
      <c r="N31" s="128">
        <v>4245.7160199999998</v>
      </c>
    </row>
    <row r="32" spans="1:14" x14ac:dyDescent="0.2">
      <c r="A32" s="121" t="s">
        <v>75</v>
      </c>
      <c r="B32" s="132">
        <v>4794.1620600000006</v>
      </c>
      <c r="C32" s="132">
        <v>4107.0032899999997</v>
      </c>
      <c r="D32" s="132">
        <v>5586.6583100000007</v>
      </c>
      <c r="E32" s="132">
        <v>5182.4437199999993</v>
      </c>
      <c r="F32" s="132">
        <v>5550.2175700000007</v>
      </c>
      <c r="G32" s="132">
        <v>5232.1779900000001</v>
      </c>
      <c r="H32" s="132">
        <v>5384.7803400000003</v>
      </c>
      <c r="I32" s="132">
        <v>5512.22775</v>
      </c>
      <c r="J32" s="132">
        <v>5387.7703100000008</v>
      </c>
      <c r="K32" s="132">
        <v>5389.4308100000007</v>
      </c>
      <c r="L32" s="132">
        <v>5621.3820800000003</v>
      </c>
      <c r="M32" s="119">
        <v>6126.6703699999998</v>
      </c>
      <c r="N32" s="128">
        <v>63874.924599999998</v>
      </c>
    </row>
    <row r="33" spans="1:14" x14ac:dyDescent="0.2">
      <c r="A33" s="121" t="s">
        <v>105</v>
      </c>
      <c r="B33" s="132">
        <v>1672.30033</v>
      </c>
      <c r="C33" s="132">
        <v>470.30484000000001</v>
      </c>
      <c r="D33" s="132">
        <v>558.71366</v>
      </c>
      <c r="E33" s="132">
        <v>525.71124999999995</v>
      </c>
      <c r="F33" s="132">
        <v>521.37531999999999</v>
      </c>
      <c r="G33" s="132">
        <v>540.26995999999997</v>
      </c>
      <c r="H33" s="132">
        <v>568.92408</v>
      </c>
      <c r="I33" s="132">
        <v>522.82158000000004</v>
      </c>
      <c r="J33" s="132">
        <v>669.64177000000007</v>
      </c>
      <c r="K33" s="132">
        <v>591.73070000000007</v>
      </c>
      <c r="L33" s="132">
        <v>513.81360000000006</v>
      </c>
      <c r="M33" s="119">
        <v>593.03955000000008</v>
      </c>
      <c r="N33" s="128">
        <v>7748.646639999999</v>
      </c>
    </row>
    <row r="34" spans="1:14" x14ac:dyDescent="0.2">
      <c r="A34" s="121" t="s">
        <v>106</v>
      </c>
      <c r="B34" s="132">
        <v>1285.2714799999999</v>
      </c>
      <c r="C34" s="132">
        <v>696.22888999999998</v>
      </c>
      <c r="D34" s="132">
        <v>681.67883999999992</v>
      </c>
      <c r="E34" s="132">
        <v>862.14089000000001</v>
      </c>
      <c r="F34" s="132">
        <v>952.10320000000002</v>
      </c>
      <c r="G34" s="132">
        <v>1068.3563900000001</v>
      </c>
      <c r="H34" s="132">
        <v>1002.2474500000001</v>
      </c>
      <c r="I34" s="132">
        <v>1626.4543600000002</v>
      </c>
      <c r="J34" s="132">
        <v>2051.8559399999999</v>
      </c>
      <c r="K34" s="132">
        <v>1702.9674199999999</v>
      </c>
      <c r="L34" s="132">
        <v>1424.6222399999999</v>
      </c>
      <c r="M34" s="119">
        <v>1544.83744</v>
      </c>
      <c r="N34" s="128">
        <v>14898.764539999998</v>
      </c>
    </row>
    <row r="35" spans="1:14" x14ac:dyDescent="0.2">
      <c r="A35" s="121" t="s">
        <v>13</v>
      </c>
      <c r="B35" s="132">
        <v>59.927860000000003</v>
      </c>
      <c r="C35" s="132">
        <v>48.799330000000005</v>
      </c>
      <c r="D35" s="132">
        <v>62.194760000000002</v>
      </c>
      <c r="E35" s="132">
        <v>54.759029999999996</v>
      </c>
      <c r="F35" s="132">
        <v>61.955309999999997</v>
      </c>
      <c r="G35" s="132">
        <v>55.102710000000002</v>
      </c>
      <c r="H35" s="132">
        <v>65.518739999999994</v>
      </c>
      <c r="I35" s="132">
        <v>54.286919999999995</v>
      </c>
      <c r="J35" s="132">
        <v>67.92389</v>
      </c>
      <c r="K35" s="132">
        <v>62.529640000000001</v>
      </c>
      <c r="L35" s="132">
        <v>74.484400000000008</v>
      </c>
      <c r="M35" s="119">
        <v>60.789270000000002</v>
      </c>
      <c r="N35" s="128">
        <v>728.27186000000006</v>
      </c>
    </row>
    <row r="36" spans="1:14" x14ac:dyDescent="0.2">
      <c r="A36" s="121" t="s">
        <v>29</v>
      </c>
      <c r="B36" s="132">
        <v>2019.77943</v>
      </c>
      <c r="C36" s="132">
        <v>1706.2323900000001</v>
      </c>
      <c r="D36" s="132">
        <v>2025.65634</v>
      </c>
      <c r="E36" s="132">
        <v>1776.2778800000001</v>
      </c>
      <c r="F36" s="132">
        <v>1802.09222</v>
      </c>
      <c r="G36" s="132">
        <v>1902.7516500000002</v>
      </c>
      <c r="H36" s="132">
        <v>2051.5178500000002</v>
      </c>
      <c r="I36" s="132">
        <v>1956.46759</v>
      </c>
      <c r="J36" s="132">
        <v>1960.82482</v>
      </c>
      <c r="K36" s="132">
        <v>2317.8563000000004</v>
      </c>
      <c r="L36" s="132">
        <v>1963.2992199999999</v>
      </c>
      <c r="M36" s="119">
        <v>1816.7584199999999</v>
      </c>
      <c r="N36" s="128">
        <v>23299.51411</v>
      </c>
    </row>
    <row r="37" spans="1:14" x14ac:dyDescent="0.2">
      <c r="A37" s="126" t="s">
        <v>107</v>
      </c>
      <c r="B37" s="132">
        <v>1031.6006600000001</v>
      </c>
      <c r="C37" s="132">
        <v>128.67010000000002</v>
      </c>
      <c r="D37" s="132">
        <v>215.54067000000001</v>
      </c>
      <c r="E37" s="132">
        <v>797.23230000000001</v>
      </c>
      <c r="F37" s="132">
        <v>274.64764000000002</v>
      </c>
      <c r="G37" s="132">
        <v>164.12880999999999</v>
      </c>
      <c r="H37" s="132">
        <v>1005.72637</v>
      </c>
      <c r="I37" s="132">
        <v>206.23451</v>
      </c>
      <c r="J37" s="132">
        <v>233.87657000000002</v>
      </c>
      <c r="K37" s="132">
        <v>1097.9149</v>
      </c>
      <c r="L37" s="132">
        <v>252.45487</v>
      </c>
      <c r="M37" s="129">
        <v>250.22138000000001</v>
      </c>
      <c r="N37" s="128">
        <v>5658.2487799999999</v>
      </c>
    </row>
    <row r="38" spans="1:14" x14ac:dyDescent="0.2">
      <c r="A38" s="121" t="s">
        <v>14</v>
      </c>
      <c r="B38" s="132">
        <v>3638.0248900000001</v>
      </c>
      <c r="C38" s="132">
        <v>1953.16661</v>
      </c>
      <c r="D38" s="132">
        <v>3019.59699</v>
      </c>
      <c r="E38" s="132">
        <v>2361.15643</v>
      </c>
      <c r="F38" s="132">
        <v>2288.8485100000003</v>
      </c>
      <c r="G38" s="132">
        <v>2247.9335100000003</v>
      </c>
      <c r="H38" s="132">
        <v>2380.7173700000003</v>
      </c>
      <c r="I38" s="132">
        <v>2402.3535999999999</v>
      </c>
      <c r="J38" s="132">
        <v>3000.3834300000003</v>
      </c>
      <c r="K38" s="132">
        <v>2897.9326000000001</v>
      </c>
      <c r="L38" s="132">
        <v>3257.5857900000001</v>
      </c>
      <c r="M38" s="119">
        <v>3234.4922200000001</v>
      </c>
      <c r="N38" s="128">
        <v>32682.19195</v>
      </c>
    </row>
    <row r="39" spans="1:14" ht="12.6" customHeight="1" x14ac:dyDescent="0.2">
      <c r="A39" s="121" t="s">
        <v>108</v>
      </c>
      <c r="B39" s="132">
        <v>28.013909999999999</v>
      </c>
      <c r="C39" s="132">
        <v>46.574860000000001</v>
      </c>
      <c r="D39" s="132">
        <v>45.572360000000003</v>
      </c>
      <c r="E39" s="132">
        <v>52.486179999999997</v>
      </c>
      <c r="F39" s="132">
        <v>44.799250000000001</v>
      </c>
      <c r="G39" s="132">
        <v>43.206940000000003</v>
      </c>
      <c r="H39" s="132">
        <v>61.23433</v>
      </c>
      <c r="I39" s="132">
        <v>52.241410000000002</v>
      </c>
      <c r="J39" s="132">
        <v>49.241450000000007</v>
      </c>
      <c r="K39" s="132">
        <v>54.411169999999998</v>
      </c>
      <c r="L39" s="132">
        <v>51.840340000000005</v>
      </c>
      <c r="M39" s="119">
        <v>39.052579999999999</v>
      </c>
      <c r="N39" s="128">
        <v>568.67477999999994</v>
      </c>
    </row>
    <row r="40" spans="1:14" x14ac:dyDescent="0.2">
      <c r="A40" s="121" t="s">
        <v>109</v>
      </c>
      <c r="B40" s="132">
        <v>2518.4962</v>
      </c>
      <c r="C40" s="132">
        <v>2072.3742099999999</v>
      </c>
      <c r="D40" s="132">
        <v>2256.70235</v>
      </c>
      <c r="E40" s="132">
        <v>2441.9819300000004</v>
      </c>
      <c r="F40" s="132">
        <v>2244.5282200000001</v>
      </c>
      <c r="G40" s="132">
        <v>2280.96018</v>
      </c>
      <c r="H40" s="132">
        <v>2417.6202400000002</v>
      </c>
      <c r="I40" s="132">
        <v>2511.70964</v>
      </c>
      <c r="J40" s="132">
        <v>2458.6582600000002</v>
      </c>
      <c r="K40" s="132">
        <v>2258.3713199999997</v>
      </c>
      <c r="L40" s="132">
        <v>2445.6050500000001</v>
      </c>
      <c r="M40" s="119">
        <v>2437.9234100000003</v>
      </c>
      <c r="N40" s="128">
        <v>28344.93101</v>
      </c>
    </row>
    <row r="41" spans="1:14" x14ac:dyDescent="0.2">
      <c r="A41" s="121" t="s">
        <v>16</v>
      </c>
      <c r="B41" s="132">
        <v>2121.1146600000002</v>
      </c>
      <c r="C41" s="132">
        <v>1729.6050400000001</v>
      </c>
      <c r="D41" s="132">
        <v>1596.70216</v>
      </c>
      <c r="E41" s="132">
        <v>1841.8508100000001</v>
      </c>
      <c r="F41" s="132">
        <v>2112.5648999999999</v>
      </c>
      <c r="G41" s="132">
        <v>1676.7572299999999</v>
      </c>
      <c r="H41" s="132">
        <v>2113.7708299999999</v>
      </c>
      <c r="I41" s="132">
        <v>1934.9077299999999</v>
      </c>
      <c r="J41" s="132">
        <v>1745.81186</v>
      </c>
      <c r="K41" s="132">
        <v>1924.77226</v>
      </c>
      <c r="L41" s="132">
        <v>1888.6506200000001</v>
      </c>
      <c r="M41" s="119">
        <v>2031.93544</v>
      </c>
      <c r="N41" s="128">
        <v>22718.443540000007</v>
      </c>
    </row>
    <row r="42" spans="1:14" x14ac:dyDescent="0.2">
      <c r="A42" s="121" t="s">
        <v>17</v>
      </c>
      <c r="B42" s="132">
        <v>28.779260000000001</v>
      </c>
      <c r="C42" s="132">
        <v>12.179790000000001</v>
      </c>
      <c r="D42" s="132">
        <v>25.899619999999999</v>
      </c>
      <c r="E42" s="132">
        <v>41.096040000000002</v>
      </c>
      <c r="F42" s="132">
        <v>24.11092</v>
      </c>
      <c r="G42" s="132">
        <v>88.499970000000005</v>
      </c>
      <c r="H42" s="132">
        <v>77.687150000000003</v>
      </c>
      <c r="I42" s="132">
        <v>48.411490000000001</v>
      </c>
      <c r="J42" s="132">
        <v>46.188760000000002</v>
      </c>
      <c r="K42" s="132">
        <v>39.235129999999998</v>
      </c>
      <c r="L42" s="132">
        <v>114.25689</v>
      </c>
      <c r="M42" s="119">
        <v>35.663179999999997</v>
      </c>
      <c r="N42" s="128">
        <v>582.0082000000001</v>
      </c>
    </row>
    <row r="43" spans="1:14" x14ac:dyDescent="0.2">
      <c r="A43" s="121" t="s">
        <v>74</v>
      </c>
      <c r="B43" s="132">
        <v>20855.038550000001</v>
      </c>
      <c r="C43" s="132">
        <v>19264.957240000003</v>
      </c>
      <c r="D43" s="132">
        <v>21529.705510000003</v>
      </c>
      <c r="E43" s="132">
        <v>22491.35036</v>
      </c>
      <c r="F43" s="132">
        <v>22459.782629999998</v>
      </c>
      <c r="G43" s="132">
        <v>25645.061839999998</v>
      </c>
      <c r="H43" s="132">
        <v>23468.05559</v>
      </c>
      <c r="I43" s="132">
        <v>23639.587420000003</v>
      </c>
      <c r="J43" s="132">
        <v>22937.991859999998</v>
      </c>
      <c r="K43" s="132">
        <v>24444.0137</v>
      </c>
      <c r="L43" s="132">
        <v>21829.232080000002</v>
      </c>
      <c r="M43" s="119">
        <v>21245.381559999998</v>
      </c>
      <c r="N43" s="128">
        <v>269810.15833999997</v>
      </c>
    </row>
    <row r="44" spans="1:14" x14ac:dyDescent="0.2">
      <c r="A44" s="121" t="s">
        <v>18</v>
      </c>
      <c r="B44" s="132">
        <v>1748.5055400000001</v>
      </c>
      <c r="C44" s="132">
        <v>2472.36267</v>
      </c>
      <c r="D44" s="132">
        <v>3841.2178699999999</v>
      </c>
      <c r="E44" s="132">
        <v>2958.3305500000001</v>
      </c>
      <c r="F44" s="132">
        <v>4112.9904399999996</v>
      </c>
      <c r="G44" s="132">
        <v>3587.2911800000002</v>
      </c>
      <c r="H44" s="132">
        <v>3873.9698599999997</v>
      </c>
      <c r="I44" s="132">
        <v>4721.7481600000001</v>
      </c>
      <c r="J44" s="132">
        <v>3907.13517</v>
      </c>
      <c r="K44" s="132">
        <v>3520.2184200000002</v>
      </c>
      <c r="L44" s="132">
        <v>3717.0280600000001</v>
      </c>
      <c r="M44" s="119">
        <v>3173.5316200000002</v>
      </c>
      <c r="N44" s="128">
        <v>41634.329539999999</v>
      </c>
    </row>
    <row r="45" spans="1:14" ht="13.15" customHeight="1" x14ac:dyDescent="0.2">
      <c r="A45" s="121" t="s">
        <v>30</v>
      </c>
      <c r="B45" s="132">
        <v>62.492280000000001</v>
      </c>
      <c r="C45" s="132">
        <v>52.826809999999995</v>
      </c>
      <c r="D45" s="132">
        <v>33.413770000000007</v>
      </c>
      <c r="E45" s="132">
        <v>78.59742</v>
      </c>
      <c r="F45" s="132">
        <v>55.279849999999996</v>
      </c>
      <c r="G45" s="132">
        <v>63.954370000000004</v>
      </c>
      <c r="H45" s="132">
        <v>52.128370000000004</v>
      </c>
      <c r="I45" s="132">
        <v>48.091889999999999</v>
      </c>
      <c r="J45" s="132">
        <v>46.783110000000001</v>
      </c>
      <c r="K45" s="132">
        <v>32.333109999999998</v>
      </c>
      <c r="L45" s="132">
        <v>37.037770000000002</v>
      </c>
      <c r="M45" s="119">
        <v>41.640470000000001</v>
      </c>
      <c r="N45" s="128">
        <v>604.57921999999996</v>
      </c>
    </row>
    <row r="46" spans="1:14" ht="13.9" customHeight="1" x14ac:dyDescent="0.2">
      <c r="A46" s="121" t="s">
        <v>110</v>
      </c>
      <c r="B46" s="132">
        <v>2947.9507200000003</v>
      </c>
      <c r="C46" s="132">
        <v>3648.7702000000004</v>
      </c>
      <c r="D46" s="132">
        <v>4880.0628100000004</v>
      </c>
      <c r="E46" s="132">
        <v>5349.9030200000007</v>
      </c>
      <c r="F46" s="132">
        <v>5768.6806900000001</v>
      </c>
      <c r="G46" s="132">
        <v>5796.4041200000001</v>
      </c>
      <c r="H46" s="132">
        <v>5909.4591300000002</v>
      </c>
      <c r="I46" s="132">
        <v>5834.2726299999995</v>
      </c>
      <c r="J46" s="132">
        <v>6074.6329299999998</v>
      </c>
      <c r="K46" s="132">
        <v>6120.5066200000001</v>
      </c>
      <c r="L46" s="132">
        <v>6342.5998200000004</v>
      </c>
      <c r="M46" s="119">
        <v>6223.6592700000001</v>
      </c>
      <c r="N46" s="128">
        <v>64896.90196000001</v>
      </c>
    </row>
    <row r="47" spans="1:14" x14ac:dyDescent="0.2">
      <c r="A47" s="121" t="s">
        <v>111</v>
      </c>
      <c r="B47" s="132">
        <v>4511.8054400000001</v>
      </c>
      <c r="C47" s="132">
        <v>3991.3611000000001</v>
      </c>
      <c r="D47" s="132">
        <v>4863.9462199999998</v>
      </c>
      <c r="E47" s="132">
        <v>4438.0156299999999</v>
      </c>
      <c r="F47" s="132">
        <v>4753.2374900000004</v>
      </c>
      <c r="G47" s="132">
        <v>4458.75605</v>
      </c>
      <c r="H47" s="132">
        <v>4628.4241900000006</v>
      </c>
      <c r="I47" s="132">
        <v>4995.0809300000001</v>
      </c>
      <c r="J47" s="132">
        <v>4786.7989600000001</v>
      </c>
      <c r="K47" s="132">
        <v>5012.9613799999997</v>
      </c>
      <c r="L47" s="132">
        <v>4982.5117099999998</v>
      </c>
      <c r="M47" s="119">
        <v>4997.3997700000009</v>
      </c>
      <c r="N47" s="128">
        <v>56420.298870000013</v>
      </c>
    </row>
    <row r="48" spans="1:14" ht="13.9" customHeight="1" x14ac:dyDescent="0.2">
      <c r="A48" s="126" t="s">
        <v>112</v>
      </c>
      <c r="B48" s="132">
        <v>52.02149</v>
      </c>
      <c r="C48" s="132">
        <v>74.268520000000009</v>
      </c>
      <c r="D48" s="132">
        <v>17.31832</v>
      </c>
      <c r="E48" s="132">
        <v>45.348599999999998</v>
      </c>
      <c r="F48" s="132">
        <v>46.988959999999999</v>
      </c>
      <c r="G48" s="132">
        <v>38.697270000000003</v>
      </c>
      <c r="H48" s="132">
        <v>59.301400000000001</v>
      </c>
      <c r="I48" s="132">
        <v>290.88471000000004</v>
      </c>
      <c r="J48" s="132">
        <v>83.000050000000002</v>
      </c>
      <c r="K48" s="132">
        <v>60.800739999999998</v>
      </c>
      <c r="L48" s="132">
        <v>30.510420000000003</v>
      </c>
      <c r="M48" s="119">
        <v>21.76041</v>
      </c>
      <c r="N48" s="128">
        <v>820.90089000000012</v>
      </c>
    </row>
    <row r="49" spans="1:19" x14ac:dyDescent="0.2">
      <c r="A49" s="121" t="s">
        <v>19</v>
      </c>
      <c r="B49" s="132">
        <v>3441.0339700000004</v>
      </c>
      <c r="C49" s="132">
        <v>3142.5050500000002</v>
      </c>
      <c r="D49" s="132">
        <v>3152.2615300000002</v>
      </c>
      <c r="E49" s="132">
        <v>3256.9140000000002</v>
      </c>
      <c r="F49" s="132">
        <v>3045.5654900000004</v>
      </c>
      <c r="G49" s="132">
        <v>3124.77538</v>
      </c>
      <c r="H49" s="132">
        <v>3569.3676099999998</v>
      </c>
      <c r="I49" s="132">
        <v>3914.5753000000004</v>
      </c>
      <c r="J49" s="132">
        <v>3579.8251299999997</v>
      </c>
      <c r="K49" s="132">
        <v>4889.04018</v>
      </c>
      <c r="L49" s="132">
        <v>4453.6729800000003</v>
      </c>
      <c r="M49" s="119">
        <v>5184.745100000001</v>
      </c>
      <c r="N49" s="128">
        <v>44754.281720000006</v>
      </c>
    </row>
    <row r="50" spans="1:19" x14ac:dyDescent="0.2">
      <c r="A50" s="121" t="s">
        <v>20</v>
      </c>
      <c r="B50" s="132">
        <v>1118.4457299999999</v>
      </c>
      <c r="C50" s="132">
        <v>1358.1135300000001</v>
      </c>
      <c r="D50" s="132">
        <v>1101.74809</v>
      </c>
      <c r="E50" s="132">
        <v>1120.1304700000001</v>
      </c>
      <c r="F50" s="132">
        <v>931.33086000000003</v>
      </c>
      <c r="G50" s="132">
        <v>1025.1043999999999</v>
      </c>
      <c r="H50" s="132">
        <v>945.3299300000001</v>
      </c>
      <c r="I50" s="132">
        <v>1195.7404899999999</v>
      </c>
      <c r="J50" s="132">
        <v>965.30363999999997</v>
      </c>
      <c r="K50" s="132">
        <v>979.81906000000004</v>
      </c>
      <c r="L50" s="132">
        <v>1014.97319</v>
      </c>
      <c r="M50" s="119">
        <v>1458.77844</v>
      </c>
      <c r="N50" s="128">
        <v>13214.81783</v>
      </c>
    </row>
    <row r="51" spans="1:19" x14ac:dyDescent="0.2">
      <c r="A51" s="124" t="s">
        <v>21</v>
      </c>
      <c r="B51" s="135">
        <v>695.45365000000004</v>
      </c>
      <c r="C51" s="135">
        <v>450.10266999999999</v>
      </c>
      <c r="D51" s="135">
        <v>569.01427000000001</v>
      </c>
      <c r="E51" s="135">
        <v>574.00291000000004</v>
      </c>
      <c r="F51" s="135">
        <v>807.30525</v>
      </c>
      <c r="G51" s="135">
        <v>818.13922000000002</v>
      </c>
      <c r="H51" s="135">
        <v>571.99044000000004</v>
      </c>
      <c r="I51" s="135">
        <v>827.02108999999996</v>
      </c>
      <c r="J51" s="135">
        <v>649.41250000000002</v>
      </c>
      <c r="K51" s="135">
        <v>790.78797999999995</v>
      </c>
      <c r="L51" s="135">
        <v>1128.7564000000002</v>
      </c>
      <c r="M51" s="125">
        <v>799.89652999999998</v>
      </c>
      <c r="N51" s="136">
        <v>8681.8829100000003</v>
      </c>
    </row>
    <row r="52" spans="1:19" ht="13.5" thickBot="1" x14ac:dyDescent="0.25">
      <c r="A52" s="133" t="s">
        <v>33</v>
      </c>
      <c r="B52" s="134">
        <v>218635.53965999998</v>
      </c>
      <c r="C52" s="134">
        <v>196093.81318999999</v>
      </c>
      <c r="D52" s="134">
        <v>209826.14429000005</v>
      </c>
      <c r="E52" s="134">
        <v>220094.84499999997</v>
      </c>
      <c r="F52" s="134">
        <v>212366.58915999997</v>
      </c>
      <c r="G52" s="134">
        <v>221089.19921000005</v>
      </c>
      <c r="H52" s="134">
        <v>220339.52070000011</v>
      </c>
      <c r="I52" s="134">
        <v>226674.71908000001</v>
      </c>
      <c r="J52" s="134">
        <v>226606.25138999999</v>
      </c>
      <c r="K52" s="134">
        <v>229731.24377999996</v>
      </c>
      <c r="L52" s="134">
        <v>247496.77612999998</v>
      </c>
      <c r="M52" s="134">
        <v>235754.26544000002</v>
      </c>
      <c r="N52" s="134">
        <v>2664708.9070300004</v>
      </c>
      <c r="R52" s="118"/>
      <c r="S52" s="118"/>
    </row>
    <row r="53" spans="1:19" s="73" customFormat="1" x14ac:dyDescent="0.2">
      <c r="A53" s="74" t="s">
        <v>72</v>
      </c>
      <c r="B53" s="130"/>
      <c r="C53" s="130"/>
      <c r="D53" s="130"/>
      <c r="E53" s="131"/>
      <c r="F53" s="120"/>
      <c r="G53" s="120"/>
      <c r="H53" s="120"/>
      <c r="I53" s="120"/>
      <c r="J53" s="120"/>
      <c r="K53" s="120"/>
      <c r="L53" s="120"/>
      <c r="M53" s="120"/>
      <c r="N53" s="74"/>
    </row>
    <row r="54" spans="1:19" s="73" customFormat="1" ht="10.9" customHeight="1" x14ac:dyDescent="0.2">
      <c r="A54" s="200" t="s">
        <v>161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</row>
    <row r="55" spans="1:19" s="73" customFormat="1" x14ac:dyDescent="0.2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</row>
    <row r="56" spans="1:19" s="73" customFormat="1" ht="12.75" customHeight="1" x14ac:dyDescent="0.2">
      <c r="A56" s="74" t="s">
        <v>179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9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61" spans="1:19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9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</row>
    <row r="63" spans="1:19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</row>
    <row r="64" spans="1:19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</row>
    <row r="65" spans="2:14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</row>
    <row r="66" spans="2:14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</row>
    <row r="67" spans="2:14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  <row r="68" spans="2:14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</row>
    <row r="69" spans="2:14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pans="2:14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4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</row>
    <row r="74" spans="2:14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</row>
    <row r="75" spans="2:14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</row>
    <row r="76" spans="2:14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</row>
    <row r="77" spans="2:14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</row>
    <row r="78" spans="2:14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</row>
    <row r="79" spans="2:14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</row>
    <row r="80" spans="2:14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</row>
    <row r="81" spans="2:14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</row>
    <row r="82" spans="2:14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</row>
    <row r="83" spans="2:14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</row>
    <row r="84" spans="2:14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</row>
    <row r="85" spans="2:14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2:14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</row>
    <row r="87" spans="2:14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</row>
    <row r="88" spans="2:14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</row>
    <row r="89" spans="2:14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</row>
    <row r="90" spans="2:14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</row>
    <row r="91" spans="2:14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</row>
    <row r="92" spans="2:14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</row>
    <row r="93" spans="2:14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</row>
    <row r="94" spans="2:14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</row>
    <row r="95" spans="2:14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</row>
    <row r="96" spans="2:14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</row>
    <row r="97" spans="2:14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</row>
    <row r="98" spans="2:14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</row>
    <row r="99" spans="2:14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</row>
    <row r="100" spans="2:14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</row>
    <row r="101" spans="2:14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</row>
    <row r="102" spans="2:14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</row>
    <row r="103" spans="2:14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</row>
    <row r="104" spans="2:14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</row>
    <row r="105" spans="2:14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</row>
    <row r="106" spans="2:14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</row>
    <row r="107" spans="2:14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</row>
    <row r="108" spans="2:14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</row>
    <row r="109" spans="2:14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</row>
    <row r="110" spans="2:14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</row>
    <row r="111" spans="2:14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</row>
    <row r="112" spans="2:14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</row>
    <row r="113" spans="2:13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</row>
    <row r="114" spans="2:13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</row>
    <row r="115" spans="2:13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</row>
    <row r="116" spans="2:13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</row>
    <row r="117" spans="2:13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</row>
    <row r="118" spans="2:13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</row>
    <row r="119" spans="2:13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</row>
    <row r="120" spans="2:13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</row>
    <row r="121" spans="2:13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</row>
    <row r="122" spans="2:13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</row>
    <row r="123" spans="2:13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</row>
    <row r="124" spans="2:13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</row>
    <row r="125" spans="2:13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</row>
  </sheetData>
  <mergeCells count="2">
    <mergeCell ref="L2:N2"/>
    <mergeCell ref="A54:N55"/>
  </mergeCell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showGridLines="0" zoomScaleNormal="100" workbookViewId="0">
      <selection activeCell="H19" sqref="H19"/>
    </sheetView>
  </sheetViews>
  <sheetFormatPr defaultRowHeight="12.75" x14ac:dyDescent="0.2"/>
  <cols>
    <col min="1" max="1" width="59" customWidth="1"/>
    <col min="2" max="2" width="14" bestFit="1" customWidth="1"/>
    <col min="3" max="4" width="10.7109375" bestFit="1" customWidth="1"/>
    <col min="5" max="5" width="11.7109375" customWidth="1"/>
    <col min="6" max="6" width="10.7109375" bestFit="1" customWidth="1"/>
    <col min="7" max="13" width="10.28515625" bestFit="1" customWidth="1"/>
    <col min="14" max="14" width="15.5703125" bestFit="1" customWidth="1"/>
    <col min="18" max="18" width="11.5703125" bestFit="1" customWidth="1"/>
    <col min="19" max="19" width="12.28515625" bestFit="1" customWidth="1"/>
  </cols>
  <sheetData>
    <row r="1" spans="1:14" x14ac:dyDescent="0.2">
      <c r="A1" s="30" t="s">
        <v>175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9"/>
    </row>
    <row r="2" spans="1:14" x14ac:dyDescent="0.2">
      <c r="A2" s="7"/>
      <c r="B2" s="71"/>
      <c r="C2" s="71"/>
      <c r="D2" s="71"/>
      <c r="E2" s="71"/>
      <c r="F2" s="71"/>
      <c r="G2" s="71"/>
      <c r="H2" s="71"/>
      <c r="I2" s="71"/>
      <c r="J2" s="71"/>
      <c r="K2" s="71" t="s">
        <v>113</v>
      </c>
      <c r="L2" s="201" t="s">
        <v>160</v>
      </c>
      <c r="M2" s="201"/>
      <c r="N2" s="201"/>
    </row>
    <row r="3" spans="1:14" ht="13.5" thickBot="1" x14ac:dyDescent="0.25">
      <c r="A3" s="117" t="s">
        <v>34</v>
      </c>
      <c r="B3" s="127" t="s">
        <v>35</v>
      </c>
      <c r="C3" s="127" t="s">
        <v>36</v>
      </c>
      <c r="D3" s="127" t="s">
        <v>37</v>
      </c>
      <c r="E3" s="127" t="s">
        <v>38</v>
      </c>
      <c r="F3" s="127" t="s">
        <v>39</v>
      </c>
      <c r="G3" s="127" t="s">
        <v>40</v>
      </c>
      <c r="H3" s="127" t="s">
        <v>41</v>
      </c>
      <c r="I3" s="127" t="s">
        <v>42</v>
      </c>
      <c r="J3" s="127" t="s">
        <v>43</v>
      </c>
      <c r="K3" s="127" t="s">
        <v>44</v>
      </c>
      <c r="L3" s="127" t="s">
        <v>45</v>
      </c>
      <c r="M3" s="127" t="s">
        <v>46</v>
      </c>
      <c r="N3" s="127" t="s">
        <v>33</v>
      </c>
    </row>
    <row r="4" spans="1:14" ht="13.5" thickTop="1" x14ac:dyDescent="0.2">
      <c r="A4" s="122" t="s">
        <v>0</v>
      </c>
      <c r="B4" s="132">
        <v>5534.9237700000003</v>
      </c>
      <c r="C4" s="132">
        <v>4682.4245799999999</v>
      </c>
      <c r="D4" s="132">
        <v>5043.43498</v>
      </c>
      <c r="E4" s="132">
        <v>5230.0832799999998</v>
      </c>
      <c r="F4" s="132">
        <v>5509.07636</v>
      </c>
      <c r="G4" s="132">
        <v>5862.1671699999997</v>
      </c>
      <c r="H4" s="132">
        <v>5314.7987601260011</v>
      </c>
      <c r="I4" s="132">
        <v>6068.6740799999998</v>
      </c>
      <c r="J4" s="132" t="s">
        <v>182</v>
      </c>
      <c r="K4" s="132" t="s">
        <v>182</v>
      </c>
      <c r="L4" s="132" t="s">
        <v>182</v>
      </c>
      <c r="M4" s="123" t="s">
        <v>182</v>
      </c>
      <c r="N4" s="128">
        <v>43245.582980125997</v>
      </c>
    </row>
    <row r="5" spans="1:14" ht="13.9" customHeight="1" x14ac:dyDescent="0.2">
      <c r="A5" s="121" t="s">
        <v>1</v>
      </c>
      <c r="B5" s="132">
        <v>1935.3171300000001</v>
      </c>
      <c r="C5" s="132">
        <v>2145.66345</v>
      </c>
      <c r="D5" s="132">
        <v>2930.4840100000001</v>
      </c>
      <c r="E5" s="132">
        <v>2199.38031</v>
      </c>
      <c r="F5" s="132">
        <v>2429.98218</v>
      </c>
      <c r="G5" s="132">
        <v>2994.2406099999998</v>
      </c>
      <c r="H5" s="132">
        <v>3294.1629362780004</v>
      </c>
      <c r="I5" s="132">
        <v>2087.6635400000005</v>
      </c>
      <c r="J5" s="132" t="s">
        <v>182</v>
      </c>
      <c r="K5" s="132" t="s">
        <v>182</v>
      </c>
      <c r="L5" s="132" t="s">
        <v>182</v>
      </c>
      <c r="M5" s="119" t="s">
        <v>182</v>
      </c>
      <c r="N5" s="128">
        <v>20016.894166278002</v>
      </c>
    </row>
    <row r="6" spans="1:14" ht="15" customHeight="1" x14ac:dyDescent="0.2">
      <c r="A6" s="126" t="s">
        <v>97</v>
      </c>
      <c r="B6" s="132">
        <v>863.35053000000005</v>
      </c>
      <c r="C6" s="132">
        <v>692.66052000000002</v>
      </c>
      <c r="D6" s="132">
        <v>620.64940999999999</v>
      </c>
      <c r="E6" s="132">
        <v>655.93756000000008</v>
      </c>
      <c r="F6" s="132">
        <v>740.79224999999997</v>
      </c>
      <c r="G6" s="132">
        <v>829.72027000000003</v>
      </c>
      <c r="H6" s="132">
        <v>776.09851878799998</v>
      </c>
      <c r="I6" s="132">
        <v>789.13535999999999</v>
      </c>
      <c r="J6" s="132" t="s">
        <v>182</v>
      </c>
      <c r="K6" s="132" t="s">
        <v>182</v>
      </c>
      <c r="L6" s="132" t="s">
        <v>182</v>
      </c>
      <c r="M6" s="119" t="s">
        <v>182</v>
      </c>
      <c r="N6" s="128">
        <v>5968.3444187880004</v>
      </c>
    </row>
    <row r="7" spans="1:14" x14ac:dyDescent="0.2">
      <c r="A7" s="121" t="s">
        <v>23</v>
      </c>
      <c r="B7" s="132">
        <v>665.69985999999994</v>
      </c>
      <c r="C7" s="132">
        <v>293.52528000000001</v>
      </c>
      <c r="D7" s="132">
        <v>309.83366999999998</v>
      </c>
      <c r="E7" s="132">
        <v>326.23599000000002</v>
      </c>
      <c r="F7" s="132">
        <v>369.98437000000001</v>
      </c>
      <c r="G7" s="132">
        <v>444.09782000000001</v>
      </c>
      <c r="H7" s="132">
        <v>601.41389013000003</v>
      </c>
      <c r="I7" s="132">
        <v>432.81253000000004</v>
      </c>
      <c r="J7" s="132" t="s">
        <v>182</v>
      </c>
      <c r="K7" s="132" t="s">
        <v>182</v>
      </c>
      <c r="L7" s="132" t="s">
        <v>182</v>
      </c>
      <c r="M7" s="119" t="s">
        <v>182</v>
      </c>
      <c r="N7" s="128">
        <v>3443.6034101300002</v>
      </c>
    </row>
    <row r="8" spans="1:14" ht="13.9" customHeight="1" x14ac:dyDescent="0.2">
      <c r="A8" s="121" t="s">
        <v>98</v>
      </c>
      <c r="B8" s="132">
        <v>445.50065000000001</v>
      </c>
      <c r="C8" s="132">
        <v>452.73489000000001</v>
      </c>
      <c r="D8" s="132">
        <v>482.45795000000004</v>
      </c>
      <c r="E8" s="132">
        <v>462.46910000000003</v>
      </c>
      <c r="F8" s="132">
        <v>486.19150000000002</v>
      </c>
      <c r="G8" s="132">
        <v>519.25184000000002</v>
      </c>
      <c r="H8" s="132">
        <v>429.33960187200006</v>
      </c>
      <c r="I8" s="132">
        <v>489.98434999999995</v>
      </c>
      <c r="J8" s="132" t="s">
        <v>182</v>
      </c>
      <c r="K8" s="132" t="s">
        <v>182</v>
      </c>
      <c r="L8" s="132" t="s">
        <v>182</v>
      </c>
      <c r="M8" s="119" t="s">
        <v>182</v>
      </c>
      <c r="N8" s="128">
        <v>3767.9298818719999</v>
      </c>
    </row>
    <row r="9" spans="1:14" x14ac:dyDescent="0.2">
      <c r="A9" s="126" t="s">
        <v>99</v>
      </c>
      <c r="B9" s="132">
        <v>6094.9646399999992</v>
      </c>
      <c r="C9" s="132">
        <v>6268.5560500000001</v>
      </c>
      <c r="D9" s="132">
        <v>6537.5040600000002</v>
      </c>
      <c r="E9" s="132">
        <v>6294.4468399999996</v>
      </c>
      <c r="F9" s="132">
        <v>6829.6248500000002</v>
      </c>
      <c r="G9" s="132">
        <v>7218.1452599999993</v>
      </c>
      <c r="H9" s="132">
        <v>7230.0975026380011</v>
      </c>
      <c r="I9" s="132">
        <v>7825.3452799999995</v>
      </c>
      <c r="J9" s="132" t="s">
        <v>182</v>
      </c>
      <c r="K9" s="132" t="s">
        <v>182</v>
      </c>
      <c r="L9" s="132" t="s">
        <v>182</v>
      </c>
      <c r="M9" s="119" t="s">
        <v>182</v>
      </c>
      <c r="N9" s="128">
        <v>54298.684482638004</v>
      </c>
    </row>
    <row r="10" spans="1:14" x14ac:dyDescent="0.2">
      <c r="A10" s="121" t="s">
        <v>100</v>
      </c>
      <c r="B10" s="132">
        <v>710.33531000000005</v>
      </c>
      <c r="C10" s="132">
        <v>623.12089000000003</v>
      </c>
      <c r="D10" s="132">
        <v>432.41523999999998</v>
      </c>
      <c r="E10" s="132">
        <v>608.73444000000006</v>
      </c>
      <c r="F10" s="132">
        <v>768.05335000000002</v>
      </c>
      <c r="G10" s="132">
        <v>534.01786000000004</v>
      </c>
      <c r="H10" s="132">
        <v>635.47891223800002</v>
      </c>
      <c r="I10" s="132">
        <v>552.63608999999997</v>
      </c>
      <c r="J10" s="132" t="s">
        <v>182</v>
      </c>
      <c r="K10" s="132" t="s">
        <v>182</v>
      </c>
      <c r="L10" s="132" t="s">
        <v>182</v>
      </c>
      <c r="M10" s="119" t="s">
        <v>182</v>
      </c>
      <c r="N10" s="128">
        <v>4864.7920922379999</v>
      </c>
    </row>
    <row r="11" spans="1:14" x14ac:dyDescent="0.2">
      <c r="A11" s="126" t="s">
        <v>101</v>
      </c>
      <c r="B11" s="132">
        <v>2965.3203699999999</v>
      </c>
      <c r="C11" s="132">
        <v>2288.9353900000001</v>
      </c>
      <c r="D11" s="132">
        <v>1765.06531</v>
      </c>
      <c r="E11" s="132">
        <v>2476.4518800000001</v>
      </c>
      <c r="F11" s="132">
        <v>2965.5653700000003</v>
      </c>
      <c r="G11" s="132">
        <v>2576.5153999999998</v>
      </c>
      <c r="H11" s="132">
        <v>2729.864441746</v>
      </c>
      <c r="I11" s="132">
        <v>2753.9010699999999</v>
      </c>
      <c r="J11" s="132" t="s">
        <v>182</v>
      </c>
      <c r="K11" s="132" t="s">
        <v>182</v>
      </c>
      <c r="L11" s="132" t="s">
        <v>182</v>
      </c>
      <c r="M11" s="119" t="s">
        <v>182</v>
      </c>
      <c r="N11" s="128">
        <v>20521.619231746001</v>
      </c>
    </row>
    <row r="12" spans="1:14" x14ac:dyDescent="0.2">
      <c r="A12" s="121" t="s">
        <v>2</v>
      </c>
      <c r="B12" s="132">
        <v>1333.2924499999999</v>
      </c>
      <c r="C12" s="132">
        <v>967.75732000000005</v>
      </c>
      <c r="D12" s="132">
        <v>914.79845000000012</v>
      </c>
      <c r="E12" s="132">
        <v>1080.8631</v>
      </c>
      <c r="F12" s="132">
        <v>1122.3301999999999</v>
      </c>
      <c r="G12" s="132">
        <v>1176.6479299999999</v>
      </c>
      <c r="H12" s="132">
        <v>1143.1130680619999</v>
      </c>
      <c r="I12" s="132">
        <v>1244.2344499999999</v>
      </c>
      <c r="J12" s="132" t="s">
        <v>182</v>
      </c>
      <c r="K12" s="132" t="s">
        <v>182</v>
      </c>
      <c r="L12" s="132" t="s">
        <v>182</v>
      </c>
      <c r="M12" s="119" t="s">
        <v>182</v>
      </c>
      <c r="N12" s="128">
        <v>8983.0369680620006</v>
      </c>
    </row>
    <row r="13" spans="1:14" x14ac:dyDescent="0.2">
      <c r="A13" s="121" t="s">
        <v>24</v>
      </c>
      <c r="B13" s="132">
        <v>1594.92101</v>
      </c>
      <c r="C13" s="132">
        <v>1445.49782</v>
      </c>
      <c r="D13" s="132">
        <v>1265.7251400000002</v>
      </c>
      <c r="E13" s="132">
        <v>1565.1587500000001</v>
      </c>
      <c r="F13" s="132">
        <v>1835.08818</v>
      </c>
      <c r="G13" s="132">
        <v>1995.0430100000001</v>
      </c>
      <c r="H13" s="132">
        <v>2241.9029755440001</v>
      </c>
      <c r="I13" s="132">
        <v>2267.4309399999997</v>
      </c>
      <c r="J13" s="132" t="s">
        <v>182</v>
      </c>
      <c r="K13" s="132" t="s">
        <v>182</v>
      </c>
      <c r="L13" s="132" t="s">
        <v>182</v>
      </c>
      <c r="M13" s="119" t="s">
        <v>182</v>
      </c>
      <c r="N13" s="128">
        <v>14210.767825544001</v>
      </c>
    </row>
    <row r="14" spans="1:14" x14ac:dyDescent="0.2">
      <c r="A14" s="121" t="s">
        <v>49</v>
      </c>
      <c r="B14" s="132">
        <v>1798.79045</v>
      </c>
      <c r="C14" s="132">
        <v>1345.1589299999998</v>
      </c>
      <c r="D14" s="132">
        <v>1251.2018700000001</v>
      </c>
      <c r="E14" s="132">
        <v>1447.3494099999998</v>
      </c>
      <c r="F14" s="132">
        <v>1469.57259</v>
      </c>
      <c r="G14" s="132">
        <v>1513.6025</v>
      </c>
      <c r="H14" s="132">
        <v>1423.9262684160003</v>
      </c>
      <c r="I14" s="132">
        <v>1974.7592200000001</v>
      </c>
      <c r="J14" s="132" t="s">
        <v>182</v>
      </c>
      <c r="K14" s="132" t="s">
        <v>182</v>
      </c>
      <c r="L14" s="132" t="s">
        <v>182</v>
      </c>
      <c r="M14" s="119" t="s">
        <v>182</v>
      </c>
      <c r="N14" s="128">
        <v>12224.361238415999</v>
      </c>
    </row>
    <row r="15" spans="1:14" x14ac:dyDescent="0.2">
      <c r="A15" s="121" t="s">
        <v>25</v>
      </c>
      <c r="B15" s="132">
        <v>1312.9602</v>
      </c>
      <c r="C15" s="132">
        <v>1517.4124899999999</v>
      </c>
      <c r="D15" s="132">
        <v>1290.09626</v>
      </c>
      <c r="E15" s="132">
        <v>1628.4224299999998</v>
      </c>
      <c r="F15" s="132">
        <v>1674.7929799999999</v>
      </c>
      <c r="G15" s="132">
        <v>1729.2458300000001</v>
      </c>
      <c r="H15" s="132">
        <v>1764.7209569580002</v>
      </c>
      <c r="I15" s="132">
        <v>1714.7858600000002</v>
      </c>
      <c r="J15" s="132" t="s">
        <v>182</v>
      </c>
      <c r="K15" s="132" t="s">
        <v>182</v>
      </c>
      <c r="L15" s="132" t="s">
        <v>182</v>
      </c>
      <c r="M15" s="119" t="s">
        <v>182</v>
      </c>
      <c r="N15" s="128">
        <v>12632.437006958002</v>
      </c>
    </row>
    <row r="16" spans="1:14" x14ac:dyDescent="0.2">
      <c r="A16" s="121" t="s">
        <v>76</v>
      </c>
      <c r="B16" s="132">
        <v>12826.439769999999</v>
      </c>
      <c r="C16" s="132">
        <v>8000.2848800000002</v>
      </c>
      <c r="D16" s="132">
        <v>7914.6129000000001</v>
      </c>
      <c r="E16" s="132">
        <v>8236.4808400000002</v>
      </c>
      <c r="F16" s="132">
        <v>10643.772919999999</v>
      </c>
      <c r="G16" s="132">
        <v>10073.571800000002</v>
      </c>
      <c r="H16" s="132">
        <v>10926.307344132003</v>
      </c>
      <c r="I16" s="132">
        <v>9805.5535999999993</v>
      </c>
      <c r="J16" s="132" t="s">
        <v>182</v>
      </c>
      <c r="K16" s="132" t="s">
        <v>182</v>
      </c>
      <c r="L16" s="132" t="s">
        <v>182</v>
      </c>
      <c r="M16" s="119" t="s">
        <v>182</v>
      </c>
      <c r="N16" s="128">
        <v>78427.024054132009</v>
      </c>
    </row>
    <row r="17" spans="1:14" x14ac:dyDescent="0.2">
      <c r="A17" s="121" t="s">
        <v>3</v>
      </c>
      <c r="B17" s="132">
        <v>8039.9285</v>
      </c>
      <c r="C17" s="132">
        <v>5293.4449999999997</v>
      </c>
      <c r="D17" s="132">
        <v>7904.3120399999998</v>
      </c>
      <c r="E17" s="132">
        <v>5702.4438</v>
      </c>
      <c r="F17" s="132">
        <v>6714.4767599999996</v>
      </c>
      <c r="G17" s="132">
        <v>8710.3945600000006</v>
      </c>
      <c r="H17" s="132">
        <v>6207.2242927739999</v>
      </c>
      <c r="I17" s="132">
        <v>6397.7388300000002</v>
      </c>
      <c r="J17" s="132" t="s">
        <v>182</v>
      </c>
      <c r="K17" s="132" t="s">
        <v>182</v>
      </c>
      <c r="L17" s="132" t="s">
        <v>182</v>
      </c>
      <c r="M17" s="119" t="s">
        <v>182</v>
      </c>
      <c r="N17" s="128">
        <v>54969.963782774001</v>
      </c>
    </row>
    <row r="18" spans="1:14" x14ac:dyDescent="0.2">
      <c r="A18" s="121" t="s">
        <v>102</v>
      </c>
      <c r="B18" s="132">
        <v>338.18166000000002</v>
      </c>
      <c r="C18" s="132">
        <v>467.69562000000002</v>
      </c>
      <c r="D18" s="132">
        <v>495.06011000000001</v>
      </c>
      <c r="E18" s="132">
        <v>390.68559000000005</v>
      </c>
      <c r="F18" s="132">
        <v>470.18995000000001</v>
      </c>
      <c r="G18" s="132">
        <v>514.40931</v>
      </c>
      <c r="H18" s="132">
        <v>470.75789496800007</v>
      </c>
      <c r="I18" s="132">
        <v>474.69967000000003</v>
      </c>
      <c r="J18" s="132" t="s">
        <v>182</v>
      </c>
      <c r="K18" s="132" t="s">
        <v>182</v>
      </c>
      <c r="L18" s="132" t="s">
        <v>182</v>
      </c>
      <c r="M18" s="119" t="s">
        <v>182</v>
      </c>
      <c r="N18" s="128">
        <v>3621.6798049680001</v>
      </c>
    </row>
    <row r="19" spans="1:14" x14ac:dyDescent="0.2">
      <c r="A19" s="121" t="s">
        <v>4</v>
      </c>
      <c r="B19" s="132">
        <v>1257.06808</v>
      </c>
      <c r="C19" s="132">
        <v>982.43441000000007</v>
      </c>
      <c r="D19" s="132">
        <v>650.45109000000002</v>
      </c>
      <c r="E19" s="132">
        <v>903.70305000000008</v>
      </c>
      <c r="F19" s="132">
        <v>1032.40075</v>
      </c>
      <c r="G19" s="132">
        <v>1925.58275</v>
      </c>
      <c r="H19" s="132">
        <v>2427.1081447960005</v>
      </c>
      <c r="I19" s="132">
        <v>2694.4845399999999</v>
      </c>
      <c r="J19" s="132" t="s">
        <v>182</v>
      </c>
      <c r="K19" s="132" t="s">
        <v>182</v>
      </c>
      <c r="L19" s="132" t="s">
        <v>182</v>
      </c>
      <c r="M19" s="119" t="s">
        <v>182</v>
      </c>
      <c r="N19" s="128">
        <v>11873.232814796</v>
      </c>
    </row>
    <row r="20" spans="1:14" x14ac:dyDescent="0.2">
      <c r="A20" s="121" t="s">
        <v>5</v>
      </c>
      <c r="B20" s="132">
        <v>10212.28217</v>
      </c>
      <c r="C20" s="132">
        <v>9743.8257900000008</v>
      </c>
      <c r="D20" s="132">
        <v>8051.6974800000007</v>
      </c>
      <c r="E20" s="132">
        <v>9035.6126000000004</v>
      </c>
      <c r="F20" s="132">
        <v>8463.180769999999</v>
      </c>
      <c r="G20" s="132">
        <v>8936.4804399999994</v>
      </c>
      <c r="H20" s="132">
        <v>9331.3325094340016</v>
      </c>
      <c r="I20" s="132">
        <v>8702.4624899999999</v>
      </c>
      <c r="J20" s="132" t="s">
        <v>182</v>
      </c>
      <c r="K20" s="132" t="s">
        <v>182</v>
      </c>
      <c r="L20" s="132" t="s">
        <v>182</v>
      </c>
      <c r="M20" s="119" t="s">
        <v>182</v>
      </c>
      <c r="N20" s="128">
        <v>72476.874249434011</v>
      </c>
    </row>
    <row r="21" spans="1:14" x14ac:dyDescent="0.2">
      <c r="A21" s="121" t="s">
        <v>6</v>
      </c>
      <c r="B21" s="132">
        <v>1056.64894</v>
      </c>
      <c r="C21" s="132">
        <v>790.81977000000006</v>
      </c>
      <c r="D21" s="132">
        <v>757.02287000000001</v>
      </c>
      <c r="E21" s="132">
        <v>903.05110000000002</v>
      </c>
      <c r="F21" s="132">
        <v>780.86505</v>
      </c>
      <c r="G21" s="132">
        <v>812.07146</v>
      </c>
      <c r="H21" s="132">
        <v>760.17721985600008</v>
      </c>
      <c r="I21" s="132">
        <v>930.17998999999998</v>
      </c>
      <c r="J21" s="132" t="s">
        <v>182</v>
      </c>
      <c r="K21" s="132" t="s">
        <v>182</v>
      </c>
      <c r="L21" s="132" t="s">
        <v>182</v>
      </c>
      <c r="M21" s="119" t="s">
        <v>182</v>
      </c>
      <c r="N21" s="128">
        <v>6790.8363998559998</v>
      </c>
    </row>
    <row r="22" spans="1:14" x14ac:dyDescent="0.2">
      <c r="A22" s="121" t="s">
        <v>26</v>
      </c>
      <c r="B22" s="132">
        <v>432.71411999999998</v>
      </c>
      <c r="C22" s="132">
        <v>397.68457000000001</v>
      </c>
      <c r="D22" s="132">
        <v>382.28222999999997</v>
      </c>
      <c r="E22" s="132">
        <v>477.15886999999998</v>
      </c>
      <c r="F22" s="132">
        <v>453.95264000000003</v>
      </c>
      <c r="G22" s="132">
        <v>440.19071000000002</v>
      </c>
      <c r="H22" s="132">
        <v>508.22426850800008</v>
      </c>
      <c r="I22" s="132">
        <v>467.86955</v>
      </c>
      <c r="J22" s="132" t="s">
        <v>182</v>
      </c>
      <c r="K22" s="132" t="s">
        <v>182</v>
      </c>
      <c r="L22" s="132" t="s">
        <v>182</v>
      </c>
      <c r="M22" s="119" t="s">
        <v>182</v>
      </c>
      <c r="N22" s="128">
        <v>3560.0769585079997</v>
      </c>
    </row>
    <row r="23" spans="1:14" x14ac:dyDescent="0.2">
      <c r="A23" s="121" t="s">
        <v>7</v>
      </c>
      <c r="B23" s="132">
        <v>719.14202999999998</v>
      </c>
      <c r="C23" s="132">
        <v>450.20456999999999</v>
      </c>
      <c r="D23" s="132">
        <v>356.43865</v>
      </c>
      <c r="E23" s="132">
        <v>564.06750999999997</v>
      </c>
      <c r="F23" s="132">
        <v>590.99599000000001</v>
      </c>
      <c r="G23" s="132">
        <v>560.63507000000004</v>
      </c>
      <c r="H23" s="132">
        <v>626.71383055599995</v>
      </c>
      <c r="I23" s="132">
        <v>542.25152000000003</v>
      </c>
      <c r="J23" s="132" t="s">
        <v>182</v>
      </c>
      <c r="K23" s="132" t="s">
        <v>182</v>
      </c>
      <c r="L23" s="132" t="s">
        <v>182</v>
      </c>
      <c r="M23" s="119" t="s">
        <v>182</v>
      </c>
      <c r="N23" s="128">
        <v>4410.4491705559994</v>
      </c>
    </row>
    <row r="24" spans="1:14" x14ac:dyDescent="0.2">
      <c r="A24" s="126" t="s">
        <v>103</v>
      </c>
      <c r="B24" s="132">
        <v>2088.99388</v>
      </c>
      <c r="C24" s="132">
        <v>969.49618000000009</v>
      </c>
      <c r="D24" s="132">
        <v>1189.8896100000002</v>
      </c>
      <c r="E24" s="132">
        <v>2164.74242</v>
      </c>
      <c r="F24" s="132">
        <v>2234.6767300000001</v>
      </c>
      <c r="G24" s="132">
        <v>1169.0847099999999</v>
      </c>
      <c r="H24" s="132">
        <v>1126.1540439820003</v>
      </c>
      <c r="I24" s="132">
        <v>1228.4613200000001</v>
      </c>
      <c r="J24" s="132" t="s">
        <v>182</v>
      </c>
      <c r="K24" s="132" t="s">
        <v>182</v>
      </c>
      <c r="L24" s="132" t="s">
        <v>182</v>
      </c>
      <c r="M24" s="119" t="s">
        <v>182</v>
      </c>
      <c r="N24" s="128">
        <v>12171.498893982</v>
      </c>
    </row>
    <row r="25" spans="1:14" x14ac:dyDescent="0.2">
      <c r="A25" s="121" t="s">
        <v>8</v>
      </c>
      <c r="B25" s="132">
        <v>3130.1789900000003</v>
      </c>
      <c r="C25" s="132">
        <v>1787.17093</v>
      </c>
      <c r="D25" s="132">
        <v>1823.83501</v>
      </c>
      <c r="E25" s="132">
        <v>3049.6032700000001</v>
      </c>
      <c r="F25" s="132">
        <v>2846.9828000000002</v>
      </c>
      <c r="G25" s="132">
        <v>3588.2642299999998</v>
      </c>
      <c r="H25" s="132">
        <v>3155.723862702001</v>
      </c>
      <c r="I25" s="132">
        <v>2651.4380100000003</v>
      </c>
      <c r="J25" s="132" t="s">
        <v>182</v>
      </c>
      <c r="K25" s="132" t="s">
        <v>182</v>
      </c>
      <c r="L25" s="132" t="s">
        <v>182</v>
      </c>
      <c r="M25" s="119" t="s">
        <v>182</v>
      </c>
      <c r="N25" s="128">
        <v>22033.197102702004</v>
      </c>
    </row>
    <row r="26" spans="1:14" x14ac:dyDescent="0.2">
      <c r="A26" s="121" t="s">
        <v>9</v>
      </c>
      <c r="B26" s="132">
        <v>2818.3785899999998</v>
      </c>
      <c r="C26" s="132">
        <v>2238.5019300000004</v>
      </c>
      <c r="D26" s="132">
        <v>2573.1203799999998</v>
      </c>
      <c r="E26" s="132">
        <v>3052.3174800000002</v>
      </c>
      <c r="F26" s="132">
        <v>3212.57494</v>
      </c>
      <c r="G26" s="132">
        <v>3160.24973</v>
      </c>
      <c r="H26" s="132">
        <v>3390.4000554220006</v>
      </c>
      <c r="I26" s="132">
        <v>3799.2624400000004</v>
      </c>
      <c r="J26" s="132" t="s">
        <v>182</v>
      </c>
      <c r="K26" s="132" t="s">
        <v>182</v>
      </c>
      <c r="L26" s="132" t="s">
        <v>182</v>
      </c>
      <c r="M26" s="119" t="s">
        <v>182</v>
      </c>
      <c r="N26" s="128">
        <v>24244.805545422001</v>
      </c>
    </row>
    <row r="27" spans="1:14" x14ac:dyDescent="0.2">
      <c r="A27" s="121" t="s">
        <v>10</v>
      </c>
      <c r="B27" s="132">
        <v>22578.227990000003</v>
      </c>
      <c r="C27" s="132">
        <v>17287.263940000001</v>
      </c>
      <c r="D27" s="132">
        <v>19814.561850000002</v>
      </c>
      <c r="E27" s="132">
        <v>16677.876410000001</v>
      </c>
      <c r="F27" s="132">
        <v>20342.514800000001</v>
      </c>
      <c r="G27" s="132">
        <v>21066.52678</v>
      </c>
      <c r="H27" s="132">
        <v>19760.954857428002</v>
      </c>
      <c r="I27" s="132">
        <v>19717.243340000001</v>
      </c>
      <c r="J27" s="132" t="s">
        <v>182</v>
      </c>
      <c r="K27" s="132" t="s">
        <v>182</v>
      </c>
      <c r="L27" s="132" t="s">
        <v>182</v>
      </c>
      <c r="M27" s="119" t="s">
        <v>182</v>
      </c>
      <c r="N27" s="128">
        <v>157245.16996742802</v>
      </c>
    </row>
    <row r="28" spans="1:14" x14ac:dyDescent="0.2">
      <c r="A28" s="121" t="s">
        <v>73</v>
      </c>
      <c r="B28" s="132">
        <v>99197.966700000004</v>
      </c>
      <c r="C28" s="132">
        <v>89806.762629999997</v>
      </c>
      <c r="D28" s="132">
        <v>87361.081600000005</v>
      </c>
      <c r="E28" s="132">
        <v>91005.321079999994</v>
      </c>
      <c r="F28" s="132">
        <v>94371.68740000001</v>
      </c>
      <c r="G28" s="132">
        <v>90896.736090000006</v>
      </c>
      <c r="H28" s="132">
        <v>92121.399379790004</v>
      </c>
      <c r="I28" s="132">
        <v>94297.119879999998</v>
      </c>
      <c r="J28" s="132" t="s">
        <v>182</v>
      </c>
      <c r="K28" s="132" t="s">
        <v>182</v>
      </c>
      <c r="L28" s="132" t="s">
        <v>182</v>
      </c>
      <c r="M28" s="119" t="s">
        <v>182</v>
      </c>
      <c r="N28" s="128">
        <v>739058.07475979009</v>
      </c>
    </row>
    <row r="29" spans="1:14" x14ac:dyDescent="0.2">
      <c r="A29" s="121" t="s">
        <v>27</v>
      </c>
      <c r="B29" s="132">
        <v>287.69703000000004</v>
      </c>
      <c r="C29" s="132">
        <v>241.01955999999998</v>
      </c>
      <c r="D29" s="132">
        <v>230.3989</v>
      </c>
      <c r="E29" s="132">
        <v>238.51267000000001</v>
      </c>
      <c r="F29" s="132">
        <v>280.45292999999998</v>
      </c>
      <c r="G29" s="132">
        <v>270.84481</v>
      </c>
      <c r="H29" s="132">
        <v>255.56896183600006</v>
      </c>
      <c r="I29" s="132">
        <v>312.10185000000001</v>
      </c>
      <c r="J29" s="132" t="s">
        <v>182</v>
      </c>
      <c r="K29" s="132" t="s">
        <v>182</v>
      </c>
      <c r="L29" s="132" t="s">
        <v>182</v>
      </c>
      <c r="M29" s="119" t="s">
        <v>182</v>
      </c>
      <c r="N29" s="128">
        <v>2116.5967118359999</v>
      </c>
    </row>
    <row r="30" spans="1:14" x14ac:dyDescent="0.2">
      <c r="A30" s="121" t="s">
        <v>11</v>
      </c>
      <c r="B30" s="132">
        <v>338.32002</v>
      </c>
      <c r="C30" s="132">
        <v>359.83591000000001</v>
      </c>
      <c r="D30" s="132">
        <v>350.71674999999999</v>
      </c>
      <c r="E30" s="132">
        <v>363.31064000000003</v>
      </c>
      <c r="F30" s="132">
        <v>318.34030999999999</v>
      </c>
      <c r="G30" s="132">
        <v>361.75503000000003</v>
      </c>
      <c r="H30" s="132">
        <v>379.0094928100001</v>
      </c>
      <c r="I30" s="132">
        <v>325.84065000000004</v>
      </c>
      <c r="J30" s="132" t="s">
        <v>182</v>
      </c>
      <c r="K30" s="132" t="s">
        <v>182</v>
      </c>
      <c r="L30" s="132" t="s">
        <v>182</v>
      </c>
      <c r="M30" s="119" t="s">
        <v>182</v>
      </c>
      <c r="N30" s="128">
        <v>2797.1288028100003</v>
      </c>
    </row>
    <row r="31" spans="1:14" x14ac:dyDescent="0.2">
      <c r="A31" s="121" t="s">
        <v>104</v>
      </c>
      <c r="B31" s="132">
        <v>399.87460999999996</v>
      </c>
      <c r="C31" s="132">
        <v>318.05419000000001</v>
      </c>
      <c r="D31" s="132">
        <v>283.05964</v>
      </c>
      <c r="E31" s="132">
        <v>307.01613000000003</v>
      </c>
      <c r="F31" s="132">
        <v>401.02951000000002</v>
      </c>
      <c r="G31" s="132">
        <v>365.90990000000005</v>
      </c>
      <c r="H31" s="132">
        <v>476.37037647800003</v>
      </c>
      <c r="I31" s="132">
        <v>357.05414000000002</v>
      </c>
      <c r="J31" s="132" t="s">
        <v>182</v>
      </c>
      <c r="K31" s="132" t="s">
        <v>182</v>
      </c>
      <c r="L31" s="132" t="s">
        <v>182</v>
      </c>
      <c r="M31" s="119" t="s">
        <v>182</v>
      </c>
      <c r="N31" s="128">
        <v>2908.3684964780005</v>
      </c>
    </row>
    <row r="32" spans="1:14" x14ac:dyDescent="0.2">
      <c r="A32" s="121" t="s">
        <v>75</v>
      </c>
      <c r="B32" s="132">
        <v>6437.0149099999999</v>
      </c>
      <c r="C32" s="132">
        <v>5549.6532800000004</v>
      </c>
      <c r="D32" s="132">
        <v>6470.7559299999994</v>
      </c>
      <c r="E32" s="132">
        <v>5585.6154699999997</v>
      </c>
      <c r="F32" s="132">
        <v>6203.3812600000001</v>
      </c>
      <c r="G32" s="132">
        <v>6699.0645300000006</v>
      </c>
      <c r="H32" s="132">
        <v>7696.0867330960009</v>
      </c>
      <c r="I32" s="132">
        <v>5256.8998899999997</v>
      </c>
      <c r="J32" s="132" t="s">
        <v>182</v>
      </c>
      <c r="K32" s="132" t="s">
        <v>182</v>
      </c>
      <c r="L32" s="132" t="s">
        <v>182</v>
      </c>
      <c r="M32" s="119" t="s">
        <v>182</v>
      </c>
      <c r="N32" s="128">
        <v>49898.472003096009</v>
      </c>
    </row>
    <row r="33" spans="1:14" x14ac:dyDescent="0.2">
      <c r="A33" s="121" t="s">
        <v>105</v>
      </c>
      <c r="B33" s="132">
        <v>1775.8857399999999</v>
      </c>
      <c r="C33" s="132">
        <v>513.35996999999998</v>
      </c>
      <c r="D33" s="132">
        <v>552.87287000000003</v>
      </c>
      <c r="E33" s="132">
        <v>557.95424000000003</v>
      </c>
      <c r="F33" s="132">
        <v>524.78949</v>
      </c>
      <c r="G33" s="132">
        <v>562.36652000000004</v>
      </c>
      <c r="H33" s="132">
        <v>593.06624322000016</v>
      </c>
      <c r="I33" s="132">
        <v>589.61391000000003</v>
      </c>
      <c r="J33" s="132" t="s">
        <v>182</v>
      </c>
      <c r="K33" s="132" t="s">
        <v>182</v>
      </c>
      <c r="L33" s="132" t="s">
        <v>182</v>
      </c>
      <c r="M33" s="119" t="s">
        <v>182</v>
      </c>
      <c r="N33" s="128">
        <v>5669.9089832200007</v>
      </c>
    </row>
    <row r="34" spans="1:14" x14ac:dyDescent="0.2">
      <c r="A34" s="121" t="s">
        <v>106</v>
      </c>
      <c r="B34" s="132">
        <v>2160.5335599999999</v>
      </c>
      <c r="C34" s="132">
        <v>1205.7326400000002</v>
      </c>
      <c r="D34" s="132">
        <v>1201.5174099999999</v>
      </c>
      <c r="E34" s="132">
        <v>1537.1242099999999</v>
      </c>
      <c r="F34" s="132">
        <v>1468.2777900000001</v>
      </c>
      <c r="G34" s="132">
        <v>1554.0561200000002</v>
      </c>
      <c r="H34" s="132">
        <v>1669.096418998</v>
      </c>
      <c r="I34" s="132">
        <v>1431.14093</v>
      </c>
      <c r="J34" s="132" t="s">
        <v>182</v>
      </c>
      <c r="K34" s="132" t="s">
        <v>182</v>
      </c>
      <c r="L34" s="132" t="s">
        <v>182</v>
      </c>
      <c r="M34" s="119" t="s">
        <v>182</v>
      </c>
      <c r="N34" s="128">
        <v>12227.479078998002</v>
      </c>
    </row>
    <row r="35" spans="1:14" x14ac:dyDescent="0.2">
      <c r="A35" s="121" t="s">
        <v>13</v>
      </c>
      <c r="B35" s="132">
        <v>59.465940000000003</v>
      </c>
      <c r="C35" s="132">
        <v>51.936120000000003</v>
      </c>
      <c r="D35" s="132">
        <v>48.565300000000001</v>
      </c>
      <c r="E35" s="132">
        <v>53.496300000000005</v>
      </c>
      <c r="F35" s="132">
        <v>58.094980000000007</v>
      </c>
      <c r="G35" s="132">
        <v>59.726230000000001</v>
      </c>
      <c r="H35" s="132">
        <v>65.025936060000006</v>
      </c>
      <c r="I35" s="132">
        <v>66.937240000000003</v>
      </c>
      <c r="J35" s="132" t="s">
        <v>182</v>
      </c>
      <c r="K35" s="132" t="s">
        <v>182</v>
      </c>
      <c r="L35" s="132" t="s">
        <v>182</v>
      </c>
      <c r="M35" s="119" t="s">
        <v>182</v>
      </c>
      <c r="N35" s="128">
        <v>463.24804605999998</v>
      </c>
    </row>
    <row r="36" spans="1:14" x14ac:dyDescent="0.2">
      <c r="A36" s="121" t="s">
        <v>29</v>
      </c>
      <c r="B36" s="132">
        <v>2246.4152800000002</v>
      </c>
      <c r="C36" s="132">
        <v>1267.0493700000002</v>
      </c>
      <c r="D36" s="132">
        <v>2187.6675599999999</v>
      </c>
      <c r="E36" s="132">
        <v>2339.9822100000001</v>
      </c>
      <c r="F36" s="132">
        <v>2239.2616000000003</v>
      </c>
      <c r="G36" s="132">
        <v>2321.26712</v>
      </c>
      <c r="H36" s="132">
        <v>2439.849441972</v>
      </c>
      <c r="I36" s="132">
        <v>2315.0847899999999</v>
      </c>
      <c r="J36" s="132" t="s">
        <v>182</v>
      </c>
      <c r="K36" s="132" t="s">
        <v>182</v>
      </c>
      <c r="L36" s="132" t="s">
        <v>182</v>
      </c>
      <c r="M36" s="119" t="s">
        <v>182</v>
      </c>
      <c r="N36" s="128">
        <v>17356.577371972002</v>
      </c>
    </row>
    <row r="37" spans="1:14" x14ac:dyDescent="0.2">
      <c r="A37" s="126" t="s">
        <v>107</v>
      </c>
      <c r="B37" s="132">
        <v>1042.37591</v>
      </c>
      <c r="C37" s="132">
        <v>152.67583999999999</v>
      </c>
      <c r="D37" s="132">
        <v>135.26409000000001</v>
      </c>
      <c r="E37" s="132">
        <v>862.76202000000001</v>
      </c>
      <c r="F37" s="132">
        <v>221.02062000000001</v>
      </c>
      <c r="G37" s="132">
        <v>211.12157000000002</v>
      </c>
      <c r="H37" s="132">
        <v>1026.9576336540001</v>
      </c>
      <c r="I37" s="132">
        <v>265.57897000000003</v>
      </c>
      <c r="J37" s="132" t="s">
        <v>182</v>
      </c>
      <c r="K37" s="132" t="s">
        <v>182</v>
      </c>
      <c r="L37" s="132" t="s">
        <v>182</v>
      </c>
      <c r="M37" s="129" t="s">
        <v>182</v>
      </c>
      <c r="N37" s="128">
        <v>3917.7566536540012</v>
      </c>
    </row>
    <row r="38" spans="1:14" x14ac:dyDescent="0.2">
      <c r="A38" s="121" t="s">
        <v>14</v>
      </c>
      <c r="B38" s="132">
        <v>3680.8522699999999</v>
      </c>
      <c r="C38" s="132">
        <v>3091.1094399999997</v>
      </c>
      <c r="D38" s="132">
        <v>2927.2386900000001</v>
      </c>
      <c r="E38" s="132">
        <v>2701.6347099999998</v>
      </c>
      <c r="F38" s="132">
        <v>3153.3606500000001</v>
      </c>
      <c r="G38" s="132">
        <v>3210.86861</v>
      </c>
      <c r="H38" s="132">
        <v>3493.9806592740001</v>
      </c>
      <c r="I38" s="132">
        <v>3219.1833799999999</v>
      </c>
      <c r="J38" s="132" t="s">
        <v>182</v>
      </c>
      <c r="K38" s="132" t="s">
        <v>182</v>
      </c>
      <c r="L38" s="132" t="s">
        <v>182</v>
      </c>
      <c r="M38" s="119" t="s">
        <v>182</v>
      </c>
      <c r="N38" s="128">
        <v>25478.228409273997</v>
      </c>
    </row>
    <row r="39" spans="1:14" ht="12.6" customHeight="1" x14ac:dyDescent="0.2">
      <c r="A39" s="121" t="s">
        <v>108</v>
      </c>
      <c r="B39" s="132">
        <v>57.538760000000003</v>
      </c>
      <c r="C39" s="132">
        <v>47.813590000000005</v>
      </c>
      <c r="D39" s="132">
        <v>50.085620000000006</v>
      </c>
      <c r="E39" s="132">
        <v>49.694919999999996</v>
      </c>
      <c r="F39" s="132">
        <v>63.643700000000003</v>
      </c>
      <c r="G39" s="132">
        <v>51.428530000000002</v>
      </c>
      <c r="H39" s="132">
        <v>56.920679328000006</v>
      </c>
      <c r="I39" s="132">
        <v>57.262430000000002</v>
      </c>
      <c r="J39" s="132" t="s">
        <v>182</v>
      </c>
      <c r="K39" s="132" t="s">
        <v>182</v>
      </c>
      <c r="L39" s="132" t="s">
        <v>182</v>
      </c>
      <c r="M39" s="119" t="s">
        <v>182</v>
      </c>
      <c r="N39" s="128">
        <v>434.38822932800002</v>
      </c>
    </row>
    <row r="40" spans="1:14" x14ac:dyDescent="0.2">
      <c r="A40" s="121" t="s">
        <v>109</v>
      </c>
      <c r="B40" s="132">
        <v>2797.8514300000002</v>
      </c>
      <c r="C40" s="132">
        <v>2528.4560500000002</v>
      </c>
      <c r="D40" s="132">
        <v>2235.4080400000003</v>
      </c>
      <c r="E40" s="132">
        <v>2446.36681</v>
      </c>
      <c r="F40" s="132">
        <v>2567.4010200000002</v>
      </c>
      <c r="G40" s="132">
        <v>2867.00243</v>
      </c>
      <c r="H40" s="132">
        <v>2629.809265376</v>
      </c>
      <c r="I40" s="132">
        <v>2912.0012400000001</v>
      </c>
      <c r="J40" s="132" t="s">
        <v>182</v>
      </c>
      <c r="K40" s="132" t="s">
        <v>182</v>
      </c>
      <c r="L40" s="132" t="s">
        <v>182</v>
      </c>
      <c r="M40" s="119" t="s">
        <v>182</v>
      </c>
      <c r="N40" s="128">
        <v>20984.296285376004</v>
      </c>
    </row>
    <row r="41" spans="1:14" x14ac:dyDescent="0.2">
      <c r="A41" s="121" t="s">
        <v>16</v>
      </c>
      <c r="B41" s="132">
        <v>2895.50774</v>
      </c>
      <c r="C41" s="132">
        <v>1745.4871300000002</v>
      </c>
      <c r="D41" s="132">
        <v>1841.2698400000002</v>
      </c>
      <c r="E41" s="132">
        <v>1965.76819</v>
      </c>
      <c r="F41" s="132">
        <v>1682.5386400000002</v>
      </c>
      <c r="G41" s="132">
        <v>1715.56835</v>
      </c>
      <c r="H41" s="132">
        <v>2240.365281334</v>
      </c>
      <c r="I41" s="132">
        <v>1969.96956</v>
      </c>
      <c r="J41" s="132" t="s">
        <v>182</v>
      </c>
      <c r="K41" s="132" t="s">
        <v>182</v>
      </c>
      <c r="L41" s="132" t="s">
        <v>182</v>
      </c>
      <c r="M41" s="119" t="s">
        <v>182</v>
      </c>
      <c r="N41" s="128">
        <v>16056.474731333999</v>
      </c>
    </row>
    <row r="42" spans="1:14" x14ac:dyDescent="0.2">
      <c r="A42" s="121" t="s">
        <v>17</v>
      </c>
      <c r="B42" s="132">
        <v>50.969050000000003</v>
      </c>
      <c r="C42" s="132">
        <v>46.182079999999999</v>
      </c>
      <c r="D42" s="132">
        <v>19.41291</v>
      </c>
      <c r="E42" s="132">
        <v>8.9465799999999991</v>
      </c>
      <c r="F42" s="132">
        <v>10.123989999999999</v>
      </c>
      <c r="G42" s="132">
        <v>26.211510000000001</v>
      </c>
      <c r="H42" s="132">
        <v>26.581573624000004</v>
      </c>
      <c r="I42" s="132">
        <v>24.952279999999998</v>
      </c>
      <c r="J42" s="132" t="s">
        <v>182</v>
      </c>
      <c r="K42" s="132" t="s">
        <v>182</v>
      </c>
      <c r="L42" s="132" t="s">
        <v>182</v>
      </c>
      <c r="M42" s="119" t="s">
        <v>182</v>
      </c>
      <c r="N42" s="128">
        <v>213.379973624</v>
      </c>
    </row>
    <row r="43" spans="1:14" x14ac:dyDescent="0.2">
      <c r="A43" s="121" t="s">
        <v>74</v>
      </c>
      <c r="B43" s="132">
        <v>21775.915940000003</v>
      </c>
      <c r="C43" s="132">
        <v>21110.757969999999</v>
      </c>
      <c r="D43" s="132">
        <v>23486.895490000003</v>
      </c>
      <c r="E43" s="132">
        <v>21337.414420000001</v>
      </c>
      <c r="F43" s="132">
        <v>23086.955269999999</v>
      </c>
      <c r="G43" s="132">
        <v>23911.413650000002</v>
      </c>
      <c r="H43" s="132">
        <v>23843.725395226003</v>
      </c>
      <c r="I43" s="132">
        <v>23234.797050000001</v>
      </c>
      <c r="J43" s="132" t="s">
        <v>182</v>
      </c>
      <c r="K43" s="132" t="s">
        <v>182</v>
      </c>
      <c r="L43" s="132" t="s">
        <v>182</v>
      </c>
      <c r="M43" s="119" t="s">
        <v>182</v>
      </c>
      <c r="N43" s="128">
        <v>181787.875185226</v>
      </c>
    </row>
    <row r="44" spans="1:14" x14ac:dyDescent="0.2">
      <c r="A44" s="121" t="s">
        <v>18</v>
      </c>
      <c r="B44" s="132">
        <v>3280.7357099999999</v>
      </c>
      <c r="C44" s="132">
        <v>2421.3943300000001</v>
      </c>
      <c r="D44" s="132">
        <v>4028.2428999999997</v>
      </c>
      <c r="E44" s="132">
        <v>3473.1172499999998</v>
      </c>
      <c r="F44" s="132">
        <v>2531.9159399999999</v>
      </c>
      <c r="G44" s="132">
        <v>3484.8342200000002</v>
      </c>
      <c r="H44" s="132">
        <v>4120.0687071540015</v>
      </c>
      <c r="I44" s="132">
        <v>2490.8191499999998</v>
      </c>
      <c r="J44" s="132" t="s">
        <v>182</v>
      </c>
      <c r="K44" s="132" t="s">
        <v>182</v>
      </c>
      <c r="L44" s="132" t="s">
        <v>182</v>
      </c>
      <c r="M44" s="119" t="s">
        <v>182</v>
      </c>
      <c r="N44" s="128">
        <v>25831.128207154001</v>
      </c>
    </row>
    <row r="45" spans="1:14" ht="13.15" customHeight="1" x14ac:dyDescent="0.2">
      <c r="A45" s="121" t="s">
        <v>30</v>
      </c>
      <c r="B45" s="132">
        <v>52.583150000000003</v>
      </c>
      <c r="C45" s="132">
        <v>57.885910000000003</v>
      </c>
      <c r="D45" s="132">
        <v>30.352350000000001</v>
      </c>
      <c r="E45" s="132">
        <v>59.509160000000001</v>
      </c>
      <c r="F45" s="132">
        <v>73.041409999999999</v>
      </c>
      <c r="G45" s="132">
        <v>141.44605000000001</v>
      </c>
      <c r="H45" s="132">
        <v>57.072646276000015</v>
      </c>
      <c r="I45" s="132">
        <v>154.59726000000001</v>
      </c>
      <c r="J45" s="132" t="s">
        <v>182</v>
      </c>
      <c r="K45" s="132" t="s">
        <v>182</v>
      </c>
      <c r="L45" s="132" t="s">
        <v>182</v>
      </c>
      <c r="M45" s="119" t="s">
        <v>182</v>
      </c>
      <c r="N45" s="128">
        <v>626.48793627600003</v>
      </c>
    </row>
    <row r="46" spans="1:14" ht="13.9" customHeight="1" x14ac:dyDescent="0.2">
      <c r="A46" s="121" t="s">
        <v>110</v>
      </c>
      <c r="B46" s="132">
        <v>6550.8717300000008</v>
      </c>
      <c r="C46" s="132">
        <v>6314.1969600000002</v>
      </c>
      <c r="D46" s="132">
        <v>6889.0317500000001</v>
      </c>
      <c r="E46" s="132">
        <v>6684.4550899999995</v>
      </c>
      <c r="F46" s="132">
        <v>7012.2816400000002</v>
      </c>
      <c r="G46" s="132">
        <v>7038.6431600000005</v>
      </c>
      <c r="H46" s="132">
        <v>7068.2477799200014</v>
      </c>
      <c r="I46" s="132">
        <v>7278.33079</v>
      </c>
      <c r="J46" s="132" t="s">
        <v>182</v>
      </c>
      <c r="K46" s="132" t="s">
        <v>182</v>
      </c>
      <c r="L46" s="132" t="s">
        <v>182</v>
      </c>
      <c r="M46" s="119" t="s">
        <v>182</v>
      </c>
      <c r="N46" s="128">
        <v>54836.058899919997</v>
      </c>
    </row>
    <row r="47" spans="1:14" x14ac:dyDescent="0.2">
      <c r="A47" s="121" t="s">
        <v>111</v>
      </c>
      <c r="B47" s="132">
        <v>6145.7843800000001</v>
      </c>
      <c r="C47" s="132">
        <v>5309.32683</v>
      </c>
      <c r="D47" s="132">
        <v>5417.0768500000004</v>
      </c>
      <c r="E47" s="132">
        <v>5039.7466900000009</v>
      </c>
      <c r="F47" s="132">
        <v>5932.0152099999996</v>
      </c>
      <c r="G47" s="132">
        <v>6408.3326900000002</v>
      </c>
      <c r="H47" s="132">
        <v>6550.8773240260007</v>
      </c>
      <c r="I47" s="132">
        <v>5372.3285300000007</v>
      </c>
      <c r="J47" s="132" t="s">
        <v>182</v>
      </c>
      <c r="K47" s="132" t="s">
        <v>182</v>
      </c>
      <c r="L47" s="132" t="s">
        <v>182</v>
      </c>
      <c r="M47" s="119" t="s">
        <v>182</v>
      </c>
      <c r="N47" s="128">
        <v>46175.488504025998</v>
      </c>
    </row>
    <row r="48" spans="1:14" ht="13.9" customHeight="1" x14ac:dyDescent="0.2">
      <c r="A48" s="126" t="s">
        <v>112</v>
      </c>
      <c r="B48" s="132">
        <v>42.356090000000002</v>
      </c>
      <c r="C48" s="132">
        <v>154.74585000000002</v>
      </c>
      <c r="D48" s="132">
        <v>97.536400000000015</v>
      </c>
      <c r="E48" s="132">
        <v>105.52736</v>
      </c>
      <c r="F48" s="132">
        <v>92.147329999999997</v>
      </c>
      <c r="G48" s="132">
        <v>126.21002</v>
      </c>
      <c r="H48" s="132">
        <v>103.25552959400002</v>
      </c>
      <c r="I48" s="132">
        <v>92.562640000000002</v>
      </c>
      <c r="J48" s="132" t="s">
        <v>182</v>
      </c>
      <c r="K48" s="132" t="s">
        <v>182</v>
      </c>
      <c r="L48" s="132" t="s">
        <v>182</v>
      </c>
      <c r="M48" s="119" t="s">
        <v>182</v>
      </c>
      <c r="N48" s="128">
        <v>814.34121959399999</v>
      </c>
    </row>
    <row r="49" spans="1:19" x14ac:dyDescent="0.2">
      <c r="A49" s="121" t="s">
        <v>19</v>
      </c>
      <c r="B49" s="132">
        <v>5839.4095499999994</v>
      </c>
      <c r="C49" s="132">
        <v>4680.0175499999996</v>
      </c>
      <c r="D49" s="132">
        <v>3316.10421</v>
      </c>
      <c r="E49" s="132">
        <v>3894.1366899999998</v>
      </c>
      <c r="F49" s="132">
        <v>4362.7535200000002</v>
      </c>
      <c r="G49" s="132">
        <v>5458.2041300000001</v>
      </c>
      <c r="H49" s="132">
        <v>5724.548256596001</v>
      </c>
      <c r="I49" s="132">
        <v>4015.2219799999998</v>
      </c>
      <c r="J49" s="132" t="s">
        <v>182</v>
      </c>
      <c r="K49" s="132" t="s">
        <v>182</v>
      </c>
      <c r="L49" s="132" t="s">
        <v>182</v>
      </c>
      <c r="M49" s="119" t="s">
        <v>182</v>
      </c>
      <c r="N49" s="128">
        <v>37290.395886596001</v>
      </c>
    </row>
    <row r="50" spans="1:19" x14ac:dyDescent="0.2">
      <c r="A50" s="121" t="s">
        <v>20</v>
      </c>
      <c r="B50" s="132">
        <v>1395.57701</v>
      </c>
      <c r="C50" s="132">
        <v>1373.9688500000002</v>
      </c>
      <c r="D50" s="132">
        <v>1246.10141</v>
      </c>
      <c r="E50" s="132">
        <v>1216.8397399999999</v>
      </c>
      <c r="F50" s="132">
        <v>1100.6426799999999</v>
      </c>
      <c r="G50" s="132">
        <v>1097.33617</v>
      </c>
      <c r="H50" s="132">
        <v>1155.4065330820001</v>
      </c>
      <c r="I50" s="132">
        <v>1332.5609999999999</v>
      </c>
      <c r="J50" s="132" t="s">
        <v>182</v>
      </c>
      <c r="K50" s="132" t="s">
        <v>182</v>
      </c>
      <c r="L50" s="132" t="s">
        <v>182</v>
      </c>
      <c r="M50" s="119" t="s">
        <v>182</v>
      </c>
      <c r="N50" s="128">
        <v>9918.4333930819994</v>
      </c>
    </row>
    <row r="51" spans="1:19" x14ac:dyDescent="0.2">
      <c r="A51" s="124" t="s">
        <v>21</v>
      </c>
      <c r="B51" s="135">
        <v>1327.9664700000001</v>
      </c>
      <c r="C51" s="135">
        <v>956.05969000000005</v>
      </c>
      <c r="D51" s="135">
        <v>683.05475999999999</v>
      </c>
      <c r="E51" s="135">
        <v>940.20286999999996</v>
      </c>
      <c r="F51" s="135">
        <v>1160.7641599999999</v>
      </c>
      <c r="G51" s="135">
        <v>1469.57519</v>
      </c>
      <c r="H51" s="135">
        <v>1421.250919156</v>
      </c>
      <c r="I51" s="135">
        <v>1078.5825400000001</v>
      </c>
      <c r="J51" s="135" t="s">
        <v>182</v>
      </c>
      <c r="K51" s="135" t="s">
        <v>182</v>
      </c>
      <c r="L51" s="135" t="s">
        <v>182</v>
      </c>
      <c r="M51" s="125" t="s">
        <v>182</v>
      </c>
      <c r="N51" s="136">
        <v>9037.4565991559994</v>
      </c>
    </row>
    <row r="52" spans="1:19" ht="13.5" thickBot="1" x14ac:dyDescent="0.25">
      <c r="A52" s="133" t="s">
        <v>33</v>
      </c>
      <c r="B52" s="134">
        <v>260593.0300700001</v>
      </c>
      <c r="C52" s="134">
        <v>220435.75693999999</v>
      </c>
      <c r="D52" s="134">
        <v>225846.66184000002</v>
      </c>
      <c r="E52" s="134">
        <v>227907.73147999999</v>
      </c>
      <c r="F52" s="134">
        <v>242903.55932999996</v>
      </c>
      <c r="G52" s="134">
        <v>248660.07968</v>
      </c>
      <c r="H52" s="134">
        <v>251490.53732523407</v>
      </c>
      <c r="I52" s="134">
        <v>244063.55014999997</v>
      </c>
      <c r="J52" s="134">
        <v>0</v>
      </c>
      <c r="K52" s="134">
        <v>0</v>
      </c>
      <c r="L52" s="134">
        <v>0</v>
      </c>
      <c r="M52" s="134">
        <v>0</v>
      </c>
      <c r="N52" s="134">
        <v>1921900.9068152346</v>
      </c>
      <c r="R52" s="118"/>
      <c r="S52" s="118"/>
    </row>
    <row r="53" spans="1:19" s="73" customFormat="1" x14ac:dyDescent="0.2">
      <c r="A53" s="74" t="s">
        <v>72</v>
      </c>
      <c r="B53" s="130"/>
      <c r="C53" s="130"/>
      <c r="D53" s="130"/>
      <c r="E53" s="131"/>
      <c r="F53" s="120"/>
      <c r="G53" s="120"/>
      <c r="H53" s="120"/>
      <c r="I53" s="120"/>
      <c r="J53" s="120"/>
      <c r="K53" s="120"/>
      <c r="L53" s="120"/>
      <c r="M53" s="120"/>
      <c r="N53" s="74"/>
    </row>
    <row r="54" spans="1:19" s="73" customFormat="1" ht="10.9" customHeight="1" x14ac:dyDescent="0.2">
      <c r="A54" s="200" t="s">
        <v>161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</row>
    <row r="55" spans="1:19" s="73" customFormat="1" x14ac:dyDescent="0.2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</row>
    <row r="56" spans="1:19" s="73" customFormat="1" ht="12.75" customHeight="1" x14ac:dyDescent="0.2">
      <c r="A56" s="74" t="s">
        <v>179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9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9" spans="1:19" x14ac:dyDescent="0.2">
      <c r="B59" s="96"/>
    </row>
    <row r="60" spans="1:19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</row>
    <row r="61" spans="1:19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  <row r="62" spans="1:19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</row>
    <row r="63" spans="1:19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</row>
    <row r="64" spans="1:19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</row>
    <row r="65" spans="2:18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</row>
    <row r="66" spans="2:18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</row>
    <row r="67" spans="2:18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</row>
    <row r="68" spans="2:18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</row>
    <row r="69" spans="2:18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R69" t="s">
        <v>113</v>
      </c>
    </row>
    <row r="70" spans="2:18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2:18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2:18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</row>
    <row r="73" spans="2:18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</row>
    <row r="74" spans="2:18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</row>
    <row r="75" spans="2:18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</row>
    <row r="76" spans="2:18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</row>
    <row r="77" spans="2:18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</row>
    <row r="78" spans="2:18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O78" t="s">
        <v>113</v>
      </c>
    </row>
    <row r="79" spans="2:18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</row>
    <row r="80" spans="2:18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</row>
    <row r="81" spans="2:14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t="s">
        <v>113</v>
      </c>
    </row>
    <row r="82" spans="2:14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</row>
    <row r="83" spans="2:14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</row>
    <row r="84" spans="2:14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</row>
    <row r="85" spans="2:14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</row>
    <row r="86" spans="2:14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</row>
    <row r="87" spans="2:14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</row>
    <row r="88" spans="2:14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</row>
    <row r="89" spans="2:14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</row>
    <row r="90" spans="2:14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</row>
    <row r="91" spans="2:14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</row>
    <row r="92" spans="2:14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</row>
    <row r="93" spans="2:14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</row>
    <row r="94" spans="2:14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</row>
    <row r="95" spans="2:14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</row>
    <row r="96" spans="2:14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</row>
    <row r="97" spans="2:13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</row>
    <row r="98" spans="2:13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</row>
    <row r="99" spans="2:13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</row>
    <row r="100" spans="2:13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</row>
    <row r="101" spans="2:13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</row>
    <row r="102" spans="2:13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</row>
    <row r="103" spans="2:13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</row>
    <row r="104" spans="2:13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</row>
    <row r="105" spans="2:13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</row>
    <row r="106" spans="2:13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</row>
    <row r="107" spans="2:13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</row>
    <row r="108" spans="2:13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</row>
    <row r="109" spans="2:13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</row>
    <row r="110" spans="2:13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</row>
    <row r="111" spans="2:13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</row>
    <row r="112" spans="2:13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</row>
    <row r="113" spans="2:13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</row>
    <row r="114" spans="2:13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</row>
    <row r="115" spans="2:13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</row>
    <row r="116" spans="2:13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</row>
    <row r="117" spans="2:13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</row>
    <row r="118" spans="2:13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</row>
    <row r="119" spans="2:13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</row>
    <row r="120" spans="2:13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</row>
    <row r="121" spans="2:13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</row>
    <row r="122" spans="2:13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</row>
    <row r="123" spans="2:13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</row>
    <row r="124" spans="2:13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</row>
    <row r="125" spans="2:13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</row>
  </sheetData>
  <mergeCells count="2">
    <mergeCell ref="L2:N2"/>
    <mergeCell ref="A54:N5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5"/>
  <sheetViews>
    <sheetView zoomScaleNormal="100" workbookViewId="0">
      <pane ySplit="3" topLeftCell="A98" activePane="bottomLeft" state="frozen"/>
      <selection pane="bottomLeft" activeCell="L131" sqref="L131"/>
    </sheetView>
  </sheetViews>
  <sheetFormatPr defaultRowHeight="12.75" x14ac:dyDescent="0.2"/>
  <cols>
    <col min="1" max="1" width="10.140625" style="77" customWidth="1"/>
    <col min="2" max="4" width="11.28515625" bestFit="1" customWidth="1"/>
    <col min="5" max="5" width="10.85546875" bestFit="1" customWidth="1"/>
    <col min="6" max="6" width="11.85546875" bestFit="1" customWidth="1"/>
    <col min="7" max="7" width="12" bestFit="1" customWidth="1"/>
    <col min="8" max="8" width="11.7109375" bestFit="1" customWidth="1"/>
    <col min="9" max="9" width="11.85546875" bestFit="1" customWidth="1"/>
    <col min="10" max="10" width="10.28515625" bestFit="1" customWidth="1"/>
    <col min="11" max="11" width="9.7109375" bestFit="1" customWidth="1"/>
    <col min="12" max="12" width="13.85546875" customWidth="1"/>
    <col min="13" max="13" width="17.7109375" customWidth="1"/>
    <col min="26" max="27" width="11" bestFit="1" customWidth="1"/>
  </cols>
  <sheetData>
    <row r="1" spans="1:28" s="69" customFormat="1" ht="21" customHeight="1" x14ac:dyDescent="0.2">
      <c r="A1" s="1" t="s">
        <v>172</v>
      </c>
      <c r="G1" s="1"/>
      <c r="H1" s="1"/>
      <c r="I1" s="1"/>
      <c r="J1" s="1"/>
      <c r="K1" s="1"/>
      <c r="M1" s="2" t="s">
        <v>183</v>
      </c>
      <c r="N1"/>
    </row>
    <row r="2" spans="1:28" s="77" customFormat="1" ht="25.5" x14ac:dyDescent="0.2">
      <c r="A2" s="148" t="s">
        <v>131</v>
      </c>
      <c r="B2" s="148" t="s">
        <v>163</v>
      </c>
      <c r="C2" s="148" t="s">
        <v>125</v>
      </c>
      <c r="D2" s="148" t="s">
        <v>126</v>
      </c>
      <c r="E2" s="148" t="s">
        <v>127</v>
      </c>
      <c r="F2" s="148" t="s">
        <v>128</v>
      </c>
      <c r="G2" s="148" t="s">
        <v>129</v>
      </c>
      <c r="H2" s="148" t="s">
        <v>130</v>
      </c>
      <c r="I2" s="148" t="s">
        <v>137</v>
      </c>
      <c r="J2" s="148" t="s">
        <v>133</v>
      </c>
      <c r="K2" s="148" t="s">
        <v>138</v>
      </c>
      <c r="L2" s="148" t="s">
        <v>134</v>
      </c>
      <c r="M2" s="148" t="s">
        <v>135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77" customFormat="1" x14ac:dyDescent="0.2">
      <c r="A3" s="142" t="s">
        <v>136</v>
      </c>
      <c r="B3" s="138">
        <f>SUM(B4:B15)</f>
        <v>4599181.914653834</v>
      </c>
      <c r="C3" s="138">
        <f t="shared" ref="C3:L3" si="0">SUM(C4:C15)</f>
        <v>1097481.5031474587</v>
      </c>
      <c r="D3" s="138">
        <f t="shared" si="0"/>
        <v>1399458.0302210227</v>
      </c>
      <c r="E3" s="138">
        <f t="shared" si="0"/>
        <v>227777.89023108163</v>
      </c>
      <c r="F3" s="138">
        <f t="shared" si="0"/>
        <v>493310.09247378999</v>
      </c>
      <c r="G3" s="138">
        <f t="shared" si="0"/>
        <v>10963544.422003318</v>
      </c>
      <c r="H3" s="138">
        <f t="shared" si="0"/>
        <v>2627492.384967858</v>
      </c>
      <c r="I3" s="138">
        <f t="shared" si="0"/>
        <v>61858.137200990423</v>
      </c>
      <c r="J3" s="138">
        <f t="shared" si="0"/>
        <v>480932.54105143441</v>
      </c>
      <c r="K3" s="138">
        <f t="shared" si="0"/>
        <v>231570.8024877893</v>
      </c>
      <c r="L3" s="138">
        <f t="shared" si="0"/>
        <v>249361.73856364511</v>
      </c>
      <c r="M3" s="138">
        <f>SUM(M4:M15)</f>
        <v>21951036.915950786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77" customFormat="1" x14ac:dyDescent="0.2">
      <c r="A4" s="144" t="s">
        <v>114</v>
      </c>
      <c r="B4" s="139">
        <v>356873.14951502631</v>
      </c>
      <c r="C4" s="139">
        <v>20273.489499210085</v>
      </c>
      <c r="D4" s="139">
        <v>48607.78500596909</v>
      </c>
      <c r="E4" s="139">
        <v>9889.1859391461785</v>
      </c>
      <c r="F4" s="139">
        <v>38181.342073027125</v>
      </c>
      <c r="G4" s="139">
        <v>1017649.8694651208</v>
      </c>
      <c r="H4" s="139">
        <v>199568.38998178323</v>
      </c>
      <c r="I4" s="139">
        <v>845.25486283709574</v>
      </c>
      <c r="J4" s="139">
        <v>28060.946618792659</v>
      </c>
      <c r="K4" s="139">
        <v>6870.9360627478109</v>
      </c>
      <c r="L4" s="139">
        <v>21190.01055604485</v>
      </c>
      <c r="M4" s="149">
        <v>1719949.4129609126</v>
      </c>
      <c r="N4" s="1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77" customFormat="1" x14ac:dyDescent="0.2">
      <c r="A5" s="144" t="s">
        <v>77</v>
      </c>
      <c r="B5" s="139">
        <v>405780.82197962032</v>
      </c>
      <c r="C5" s="139">
        <v>9799.2618777288826</v>
      </c>
      <c r="D5" s="139">
        <v>85134.518808882553</v>
      </c>
      <c r="E5" s="139">
        <v>8741.4777360071312</v>
      </c>
      <c r="F5" s="139">
        <v>37068.295633945927</v>
      </c>
      <c r="G5" s="139">
        <v>923364.45819691359</v>
      </c>
      <c r="H5" s="139">
        <v>208306.69006128333</v>
      </c>
      <c r="I5" s="139">
        <v>715.0287983401887</v>
      </c>
      <c r="J5" s="139">
        <v>17918.208950582946</v>
      </c>
      <c r="K5" s="139">
        <v>3108.8830927487684</v>
      </c>
      <c r="L5" s="139">
        <v>14809.325857834177</v>
      </c>
      <c r="M5" s="149">
        <v>1696828.7620433047</v>
      </c>
      <c r="N5" s="1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77" customFormat="1" x14ac:dyDescent="0.2">
      <c r="A6" s="144" t="s">
        <v>115</v>
      </c>
      <c r="B6" s="139">
        <v>349437.96040259034</v>
      </c>
      <c r="C6" s="139">
        <v>28381.377273247137</v>
      </c>
      <c r="D6" s="139">
        <v>533902.41150883166</v>
      </c>
      <c r="E6" s="139">
        <v>14678.583999601113</v>
      </c>
      <c r="F6" s="139">
        <v>55368.139099211025</v>
      </c>
      <c r="G6" s="139">
        <v>794672.36142363714</v>
      </c>
      <c r="H6" s="139">
        <v>248353.09456732983</v>
      </c>
      <c r="I6" s="139">
        <v>1780.6550639387165</v>
      </c>
      <c r="J6" s="139">
        <v>45460.144905714864</v>
      </c>
      <c r="K6" s="139">
        <v>6576.1614026933521</v>
      </c>
      <c r="L6" s="139">
        <v>38883.983503021511</v>
      </c>
      <c r="M6" s="149">
        <v>2072034.7282441019</v>
      </c>
      <c r="N6" s="1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77" customFormat="1" x14ac:dyDescent="0.2">
      <c r="A7" s="144" t="s">
        <v>116</v>
      </c>
      <c r="B7" s="139">
        <v>415772.32391605515</v>
      </c>
      <c r="C7" s="139">
        <v>18834.23196527658</v>
      </c>
      <c r="D7" s="139">
        <v>202299.61495466728</v>
      </c>
      <c r="E7" s="139">
        <v>15231.942440908013</v>
      </c>
      <c r="F7" s="139">
        <v>47967.281826278762</v>
      </c>
      <c r="G7" s="139">
        <v>920418.62058357347</v>
      </c>
      <c r="H7" s="139">
        <v>193509.67105800082</v>
      </c>
      <c r="I7" s="139">
        <v>2327.9990046576954</v>
      </c>
      <c r="J7" s="139">
        <v>21547.936372817047</v>
      </c>
      <c r="K7" s="139">
        <v>4344.2331890866762</v>
      </c>
      <c r="L7" s="139">
        <v>17203.703183730369</v>
      </c>
      <c r="M7" s="149">
        <v>1837909.6221222347</v>
      </c>
      <c r="N7" s="108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77" customFormat="1" x14ac:dyDescent="0.2">
      <c r="A8" s="144" t="s">
        <v>117</v>
      </c>
      <c r="B8" s="139">
        <v>356860.9753924468</v>
      </c>
      <c r="C8" s="139">
        <v>58896.817016448666</v>
      </c>
      <c r="D8" s="139">
        <v>187201.46909060172</v>
      </c>
      <c r="E8" s="139">
        <v>15501.312632736999</v>
      </c>
      <c r="F8" s="139">
        <v>35805.125922169587</v>
      </c>
      <c r="G8" s="139">
        <v>889821.76244504179</v>
      </c>
      <c r="H8" s="139">
        <v>208143.63055388213</v>
      </c>
      <c r="I8" s="139">
        <v>3897.3087037849009</v>
      </c>
      <c r="J8" s="139">
        <v>61868.280616177995</v>
      </c>
      <c r="K8" s="139">
        <v>14234.100905547173</v>
      </c>
      <c r="L8" s="139">
        <v>47634.179710630822</v>
      </c>
      <c r="M8" s="149">
        <v>1817996.6823732902</v>
      </c>
      <c r="N8" s="10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77" customFormat="1" x14ac:dyDescent="0.2">
      <c r="A9" s="144" t="s">
        <v>118</v>
      </c>
      <c r="B9" s="139">
        <v>366334.63000023068</v>
      </c>
      <c r="C9" s="139">
        <v>425683.6252187565</v>
      </c>
      <c r="D9" s="139">
        <v>59304.4199019648</v>
      </c>
      <c r="E9" s="139">
        <v>21336.214602389555</v>
      </c>
      <c r="F9" s="139">
        <v>38490.048355647363</v>
      </c>
      <c r="G9" s="139">
        <v>992501.03521220933</v>
      </c>
      <c r="H9" s="139">
        <v>232029.14754878692</v>
      </c>
      <c r="I9" s="139">
        <v>4217.8521029290505</v>
      </c>
      <c r="J9" s="139">
        <v>98974.777432609277</v>
      </c>
      <c r="K9" s="139">
        <v>80575.75683522028</v>
      </c>
      <c r="L9" s="139">
        <v>18399.020597388997</v>
      </c>
      <c r="M9" s="149">
        <v>2238871.7503755237</v>
      </c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77" customFormat="1" x14ac:dyDescent="0.2">
      <c r="A10" s="144" t="s">
        <v>119</v>
      </c>
      <c r="B10" s="139">
        <v>362453.15741226543</v>
      </c>
      <c r="C10" s="139">
        <v>105623.10159577416</v>
      </c>
      <c r="D10" s="139">
        <v>70481.356116156312</v>
      </c>
      <c r="E10" s="139">
        <v>19393.21947981459</v>
      </c>
      <c r="F10" s="139">
        <v>38642.356137015726</v>
      </c>
      <c r="G10" s="139">
        <v>855264.7458156998</v>
      </c>
      <c r="H10" s="139">
        <v>228759.7603554363</v>
      </c>
      <c r="I10" s="139">
        <v>10966.622474056019</v>
      </c>
      <c r="J10" s="139">
        <v>42606.87227444481</v>
      </c>
      <c r="K10" s="139">
        <v>24707.060874374511</v>
      </c>
      <c r="L10" s="139">
        <v>17899.811400070299</v>
      </c>
      <c r="M10" s="149">
        <v>1734191.1916606633</v>
      </c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77" customFormat="1" x14ac:dyDescent="0.2">
      <c r="A11" s="144" t="s">
        <v>120</v>
      </c>
      <c r="B11" s="139">
        <v>355425.37108864583</v>
      </c>
      <c r="C11" s="139">
        <v>103535.2330346971</v>
      </c>
      <c r="D11" s="139">
        <v>40493.505423681934</v>
      </c>
      <c r="E11" s="139">
        <v>12947.863441945014</v>
      </c>
      <c r="F11" s="139">
        <v>33012.758593014281</v>
      </c>
      <c r="G11" s="139">
        <v>917033.90358617622</v>
      </c>
      <c r="H11" s="139">
        <v>202569.45736681801</v>
      </c>
      <c r="I11" s="139">
        <v>1602.0329649107612</v>
      </c>
      <c r="J11" s="139">
        <v>37843.856746318277</v>
      </c>
      <c r="K11" s="139">
        <v>22204.413561716745</v>
      </c>
      <c r="L11" s="139">
        <v>15639.443184601532</v>
      </c>
      <c r="M11" s="149">
        <v>1704463.9822462075</v>
      </c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77" customFormat="1" x14ac:dyDescent="0.2">
      <c r="A12" s="144" t="s">
        <v>121</v>
      </c>
      <c r="B12" s="139">
        <v>284821.03976529062</v>
      </c>
      <c r="C12" s="139">
        <v>100305.39828254576</v>
      </c>
      <c r="D12" s="139">
        <v>47128.944734726589</v>
      </c>
      <c r="E12" s="139">
        <v>17758.253127243421</v>
      </c>
      <c r="F12" s="139">
        <v>33516.911139657255</v>
      </c>
      <c r="G12" s="139">
        <v>914590.95658834104</v>
      </c>
      <c r="H12" s="139">
        <v>206497.95749264472</v>
      </c>
      <c r="I12" s="139">
        <v>544.58200330634054</v>
      </c>
      <c r="J12" s="139">
        <v>36613.518041075105</v>
      </c>
      <c r="K12" s="139">
        <v>20515.990452992351</v>
      </c>
      <c r="L12" s="139">
        <v>16097.527588082754</v>
      </c>
      <c r="M12" s="149">
        <v>1641777.5611748309</v>
      </c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77" customFormat="1" x14ac:dyDescent="0.2">
      <c r="A13" s="144" t="s">
        <v>122</v>
      </c>
      <c r="B13" s="139">
        <v>428084.38603078702</v>
      </c>
      <c r="C13" s="139">
        <v>95480.336395173348</v>
      </c>
      <c r="D13" s="139">
        <v>45826.5652232555</v>
      </c>
      <c r="E13" s="139">
        <v>20198.667287053377</v>
      </c>
      <c r="F13" s="139">
        <v>34068.280879450525</v>
      </c>
      <c r="G13" s="139">
        <v>918862.39738810668</v>
      </c>
      <c r="H13" s="139">
        <v>211358.72403700661</v>
      </c>
      <c r="I13" s="139">
        <v>2753.1822420332924</v>
      </c>
      <c r="J13" s="139">
        <v>36801.698784372544</v>
      </c>
      <c r="K13" s="139">
        <v>19764.913200831386</v>
      </c>
      <c r="L13" s="139">
        <v>17036.785583541157</v>
      </c>
      <c r="M13" s="149">
        <v>1793434.2382672387</v>
      </c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77" customFormat="1" x14ac:dyDescent="0.2">
      <c r="A14" s="144" t="s">
        <v>123</v>
      </c>
      <c r="B14" s="139">
        <v>350006.20762501587</v>
      </c>
      <c r="C14" s="139">
        <v>104311.27971544275</v>
      </c>
      <c r="D14" s="139">
        <v>23469.014429126597</v>
      </c>
      <c r="E14" s="139">
        <v>35072.67674074669</v>
      </c>
      <c r="F14" s="139">
        <v>33660.266421435663</v>
      </c>
      <c r="G14" s="139">
        <v>971607.01090962451</v>
      </c>
      <c r="H14" s="139">
        <v>224598.06609247459</v>
      </c>
      <c r="I14" s="139">
        <v>30383.81689994203</v>
      </c>
      <c r="J14" s="139">
        <v>32471.366180071196</v>
      </c>
      <c r="K14" s="139">
        <v>20590.06164950566</v>
      </c>
      <c r="L14" s="139">
        <v>11881.304530565536</v>
      </c>
      <c r="M14" s="149">
        <v>1805579.7050138798</v>
      </c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77" customFormat="1" x14ac:dyDescent="0.2">
      <c r="A15" s="151" t="s">
        <v>124</v>
      </c>
      <c r="B15" s="139">
        <v>567331.89152585936</v>
      </c>
      <c r="C15" s="139">
        <v>26357.35127315759</v>
      </c>
      <c r="D15" s="139">
        <v>55608.425023158561</v>
      </c>
      <c r="E15" s="139">
        <v>37028.492803489542</v>
      </c>
      <c r="F15" s="139">
        <v>67529.286392936774</v>
      </c>
      <c r="G15" s="139">
        <v>847757.30038887286</v>
      </c>
      <c r="H15" s="139">
        <v>263797.79585241195</v>
      </c>
      <c r="I15" s="139">
        <v>1823.8020802543258</v>
      </c>
      <c r="J15" s="139">
        <v>20764.934128457717</v>
      </c>
      <c r="K15" s="139">
        <v>8078.2912603246059</v>
      </c>
      <c r="L15" s="139">
        <v>12686.642868133111</v>
      </c>
      <c r="M15" s="149">
        <v>1887999.2794685988</v>
      </c>
      <c r="N15" s="108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77" customFormat="1" x14ac:dyDescent="0.2">
      <c r="A16" s="145">
        <v>2016</v>
      </c>
      <c r="B16" s="138">
        <f>SUM(B17:B28)</f>
        <v>4198896.1008604961</v>
      </c>
      <c r="C16" s="138">
        <f t="shared" ref="C16:M16" si="1">SUM(C17:C28)</f>
        <v>1154478.4742751347</v>
      </c>
      <c r="D16" s="138">
        <f t="shared" si="1"/>
        <v>1442191.2395040416</v>
      </c>
      <c r="E16" s="138">
        <f t="shared" si="1"/>
        <v>169983.77873726442</v>
      </c>
      <c r="F16" s="138">
        <f t="shared" si="1"/>
        <v>474693.29014512798</v>
      </c>
      <c r="G16" s="138">
        <f t="shared" si="1"/>
        <v>11349672.712572999</v>
      </c>
      <c r="H16" s="138">
        <f t="shared" si="1"/>
        <v>2476828.2153010531</v>
      </c>
      <c r="I16" s="138">
        <f t="shared" si="1"/>
        <v>25856.162808065674</v>
      </c>
      <c r="J16" s="138">
        <f t="shared" si="1"/>
        <v>485046.48324399843</v>
      </c>
      <c r="K16" s="138">
        <f t="shared" si="1"/>
        <v>237286.6460511488</v>
      </c>
      <c r="L16" s="138">
        <f t="shared" si="1"/>
        <v>247759.83719284963</v>
      </c>
      <c r="M16" s="138">
        <f t="shared" si="1"/>
        <v>21777646.457448181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77" customFormat="1" x14ac:dyDescent="0.2">
      <c r="A17" s="144" t="s">
        <v>114</v>
      </c>
      <c r="B17" s="139">
        <v>206734.05151654279</v>
      </c>
      <c r="C17" s="139">
        <v>24353.996725890342</v>
      </c>
      <c r="D17" s="139">
        <v>46814.427688684453</v>
      </c>
      <c r="E17" s="139">
        <v>23209.479292070821</v>
      </c>
      <c r="F17" s="139">
        <v>22822.140074032421</v>
      </c>
      <c r="G17" s="139">
        <v>981832.32046822307</v>
      </c>
      <c r="H17" s="139">
        <v>218984.68151318785</v>
      </c>
      <c r="I17" s="139">
        <v>185.65244072682592</v>
      </c>
      <c r="J17" s="139">
        <v>21447.53927529867</v>
      </c>
      <c r="K17" s="139">
        <v>7692.0159352544661</v>
      </c>
      <c r="L17" s="139">
        <v>13755.523340044205</v>
      </c>
      <c r="M17" s="149">
        <v>1546384.2889946571</v>
      </c>
      <c r="N17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/>
    </row>
    <row r="18" spans="1:28" s="77" customFormat="1" x14ac:dyDescent="0.2">
      <c r="A18" s="144" t="s">
        <v>77</v>
      </c>
      <c r="B18" s="139">
        <v>327768.57749592938</v>
      </c>
      <c r="C18" s="139">
        <v>11382.102403302402</v>
      </c>
      <c r="D18" s="139">
        <v>79117.173002795433</v>
      </c>
      <c r="E18" s="139">
        <v>9983.8383800942665</v>
      </c>
      <c r="F18" s="139">
        <v>29260.957583779087</v>
      </c>
      <c r="G18" s="139">
        <v>901530.14391309023</v>
      </c>
      <c r="H18" s="139">
        <v>196765.57621740145</v>
      </c>
      <c r="I18" s="139">
        <v>629.76535635725179</v>
      </c>
      <c r="J18" s="139">
        <v>18457.988579144916</v>
      </c>
      <c r="K18" s="139">
        <v>3357.9694633098748</v>
      </c>
      <c r="L18" s="139">
        <v>15100.019115835041</v>
      </c>
      <c r="M18" s="149">
        <v>1574896.1229318944</v>
      </c>
      <c r="N18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/>
    </row>
    <row r="19" spans="1:28" s="77" customFormat="1" x14ac:dyDescent="0.2">
      <c r="A19" s="144" t="s">
        <v>115</v>
      </c>
      <c r="B19" s="139">
        <v>341501.69988014456</v>
      </c>
      <c r="C19" s="139">
        <v>13276.286709503062</v>
      </c>
      <c r="D19" s="139">
        <v>541188.0362247841</v>
      </c>
      <c r="E19" s="139">
        <v>12335.921066761135</v>
      </c>
      <c r="F19" s="139">
        <v>42724.099152357296</v>
      </c>
      <c r="G19" s="139">
        <v>922995.6579526969</v>
      </c>
      <c r="H19" s="139">
        <v>193319.60293442101</v>
      </c>
      <c r="I19" s="139">
        <v>2864.9230064277072</v>
      </c>
      <c r="J19" s="139">
        <v>41149.604132626104</v>
      </c>
      <c r="K19" s="139">
        <v>3602.9036483651798</v>
      </c>
      <c r="L19" s="139">
        <v>37546.700484260924</v>
      </c>
      <c r="M19" s="149">
        <v>2111355.8310597218</v>
      </c>
      <c r="N19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/>
    </row>
    <row r="20" spans="1:28" s="77" customFormat="1" x14ac:dyDescent="0.2">
      <c r="A20" s="144" t="s">
        <v>116</v>
      </c>
      <c r="B20" s="139">
        <v>418696.30447748757</v>
      </c>
      <c r="C20" s="139">
        <v>13634.339884794923</v>
      </c>
      <c r="D20" s="139">
        <v>211881.44113272108</v>
      </c>
      <c r="E20" s="139">
        <v>11629.769958929337</v>
      </c>
      <c r="F20" s="139">
        <v>40835.010988815055</v>
      </c>
      <c r="G20" s="139">
        <v>934893.13390228746</v>
      </c>
      <c r="H20" s="139">
        <v>198199.55988806323</v>
      </c>
      <c r="I20" s="139">
        <v>270.0515091589852</v>
      </c>
      <c r="J20" s="139">
        <v>22686.318215638745</v>
      </c>
      <c r="K20" s="139">
        <v>4052.2569797609171</v>
      </c>
      <c r="L20" s="139">
        <v>18634.061235877827</v>
      </c>
      <c r="M20" s="149">
        <v>1852725.9299578962</v>
      </c>
      <c r="N20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/>
    </row>
    <row r="21" spans="1:28" s="77" customFormat="1" x14ac:dyDescent="0.2">
      <c r="A21" s="144" t="s">
        <v>117</v>
      </c>
      <c r="B21" s="139">
        <v>339572.73013131379</v>
      </c>
      <c r="C21" s="139">
        <v>45751.485705432191</v>
      </c>
      <c r="D21" s="139">
        <v>203856.90791078837</v>
      </c>
      <c r="E21" s="139">
        <v>11148.612374852792</v>
      </c>
      <c r="F21" s="139">
        <v>38429.17044406278</v>
      </c>
      <c r="G21" s="139">
        <v>962078.73477246216</v>
      </c>
      <c r="H21" s="139">
        <v>201702.48877132946</v>
      </c>
      <c r="I21" s="139">
        <v>519.02874553605329</v>
      </c>
      <c r="J21" s="139">
        <v>61808.111571093403</v>
      </c>
      <c r="K21" s="139">
        <v>13431.851201910809</v>
      </c>
      <c r="L21" s="139">
        <v>48376.260369182593</v>
      </c>
      <c r="M21" s="149">
        <v>1864867.2704268708</v>
      </c>
      <c r="N2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/>
    </row>
    <row r="22" spans="1:28" s="77" customFormat="1" x14ac:dyDescent="0.2">
      <c r="A22" s="144" t="s">
        <v>118</v>
      </c>
      <c r="B22" s="139">
        <v>283878.52215292049</v>
      </c>
      <c r="C22" s="139">
        <v>415279.63838518097</v>
      </c>
      <c r="D22" s="139">
        <v>61281.32443446447</v>
      </c>
      <c r="E22" s="139">
        <v>11903.052340964046</v>
      </c>
      <c r="F22" s="139">
        <v>46646.934750290049</v>
      </c>
      <c r="G22" s="139">
        <v>960606.89529908611</v>
      </c>
      <c r="H22" s="139">
        <v>194336.57239166039</v>
      </c>
      <c r="I22" s="139">
        <v>750.57975149564243</v>
      </c>
      <c r="J22" s="139">
        <v>100043.1733991262</v>
      </c>
      <c r="K22" s="139">
        <v>81009.273071790143</v>
      </c>
      <c r="L22" s="139">
        <v>19033.900327336058</v>
      </c>
      <c r="M22" s="149">
        <v>2074726.6929051885</v>
      </c>
      <c r="N22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/>
    </row>
    <row r="23" spans="1:28" s="77" customFormat="1" x14ac:dyDescent="0.2">
      <c r="A23" s="144" t="s">
        <v>119</v>
      </c>
      <c r="B23" s="139">
        <v>383403.41281166632</v>
      </c>
      <c r="C23" s="139">
        <v>138342.17663229021</v>
      </c>
      <c r="D23" s="139">
        <v>51336.917076743448</v>
      </c>
      <c r="E23" s="139">
        <v>12313.72055925952</v>
      </c>
      <c r="F23" s="139">
        <v>39904.223947073879</v>
      </c>
      <c r="G23" s="139">
        <v>956810.09096259077</v>
      </c>
      <c r="H23" s="139">
        <v>225082.28454566977</v>
      </c>
      <c r="I23" s="139">
        <v>2164.7405577088734</v>
      </c>
      <c r="J23" s="139">
        <v>42365.593781111973</v>
      </c>
      <c r="K23" s="139">
        <v>25266.288575347138</v>
      </c>
      <c r="L23" s="139">
        <v>17099.305205764835</v>
      </c>
      <c r="M23" s="149">
        <v>1851723.1608741146</v>
      </c>
      <c r="N23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/>
    </row>
    <row r="24" spans="1:28" s="77" customFormat="1" x14ac:dyDescent="0.2">
      <c r="A24" s="144" t="s">
        <v>120</v>
      </c>
      <c r="B24" s="139">
        <v>341910.04624561529</v>
      </c>
      <c r="C24" s="139">
        <v>119894.38579647076</v>
      </c>
      <c r="D24" s="139">
        <v>45140.173009203121</v>
      </c>
      <c r="E24" s="139">
        <v>11653.505284386818</v>
      </c>
      <c r="F24" s="139">
        <v>46017.311642632965</v>
      </c>
      <c r="G24" s="139">
        <v>912904.31942227355</v>
      </c>
      <c r="H24" s="139">
        <v>187149.90013078114</v>
      </c>
      <c r="I24" s="139">
        <v>1053.9543470876135</v>
      </c>
      <c r="J24" s="139">
        <v>40384.615086715356</v>
      </c>
      <c r="K24" s="139">
        <v>24533.285969428267</v>
      </c>
      <c r="L24" s="139">
        <v>15851.329117287089</v>
      </c>
      <c r="M24" s="149">
        <v>1706108.2109651666</v>
      </c>
      <c r="N24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/>
    </row>
    <row r="25" spans="1:28" s="77" customFormat="1" x14ac:dyDescent="0.2">
      <c r="A25" s="144" t="s">
        <v>121</v>
      </c>
      <c r="B25" s="139">
        <v>332903.40070923488</v>
      </c>
      <c r="C25" s="139">
        <v>98481.374484472311</v>
      </c>
      <c r="D25" s="139">
        <v>58836.656888876969</v>
      </c>
      <c r="E25" s="139">
        <v>11573.151760857983</v>
      </c>
      <c r="F25" s="139">
        <v>35966.083702802396</v>
      </c>
      <c r="G25" s="139">
        <v>923478.84403132088</v>
      </c>
      <c r="H25" s="139">
        <v>207335.85608732907</v>
      </c>
      <c r="I25" s="139">
        <v>974.90205365066663</v>
      </c>
      <c r="J25" s="139">
        <v>37838.564889708941</v>
      </c>
      <c r="K25" s="139">
        <v>21037.204178419794</v>
      </c>
      <c r="L25" s="139">
        <v>16801.360711289148</v>
      </c>
      <c r="M25" s="149">
        <v>1707388.8346082543</v>
      </c>
      <c r="N25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/>
    </row>
    <row r="26" spans="1:28" s="77" customFormat="1" x14ac:dyDescent="0.2">
      <c r="A26" s="144" t="s">
        <v>122</v>
      </c>
      <c r="B26" s="139">
        <v>339892.38956543751</v>
      </c>
      <c r="C26" s="139">
        <v>123586.88735158343</v>
      </c>
      <c r="D26" s="139">
        <v>64784.049623787731</v>
      </c>
      <c r="E26" s="139">
        <v>15292.240357063294</v>
      </c>
      <c r="F26" s="139">
        <v>38736.869678685616</v>
      </c>
      <c r="G26" s="139">
        <v>978635.11070302047</v>
      </c>
      <c r="H26" s="139">
        <v>204183.728622144</v>
      </c>
      <c r="I26" s="139">
        <v>3612.9112988956263</v>
      </c>
      <c r="J26" s="139">
        <v>41613.554221078419</v>
      </c>
      <c r="K26" s="139">
        <v>24484.697874413003</v>
      </c>
      <c r="L26" s="139">
        <v>17128.856346665416</v>
      </c>
      <c r="M26" s="149">
        <v>1810337.7414216965</v>
      </c>
      <c r="N26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/>
    </row>
    <row r="27" spans="1:28" s="77" customFormat="1" x14ac:dyDescent="0.2">
      <c r="A27" s="144" t="s">
        <v>123</v>
      </c>
      <c r="B27" s="139">
        <v>293752.76005709631</v>
      </c>
      <c r="C27" s="139">
        <v>123939.92469050795</v>
      </c>
      <c r="D27" s="139">
        <v>36706.657338294011</v>
      </c>
      <c r="E27" s="139">
        <v>20266.084403325891</v>
      </c>
      <c r="F27" s="139">
        <v>40616.541540763967</v>
      </c>
      <c r="G27" s="139">
        <v>953918.61432600417</v>
      </c>
      <c r="H27" s="139">
        <v>208909.87144348826</v>
      </c>
      <c r="I27" s="139">
        <v>3753.4045088912326</v>
      </c>
      <c r="J27" s="139">
        <v>36676.31784128779</v>
      </c>
      <c r="K27" s="139">
        <v>21102.137190834881</v>
      </c>
      <c r="L27" s="139">
        <v>15574.180650452909</v>
      </c>
      <c r="M27" s="149">
        <v>1718540.1761496596</v>
      </c>
      <c r="N27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/>
    </row>
    <row r="28" spans="1:28" s="77" customFormat="1" x14ac:dyDescent="0.2">
      <c r="A28" s="151" t="s">
        <v>124</v>
      </c>
      <c r="B28" s="139">
        <v>588882.20581710676</v>
      </c>
      <c r="C28" s="139">
        <v>26555.875505706124</v>
      </c>
      <c r="D28" s="139">
        <v>41247.475172898441</v>
      </c>
      <c r="E28" s="139">
        <v>18674.402958698502</v>
      </c>
      <c r="F28" s="139">
        <v>52733.946639832378</v>
      </c>
      <c r="G28" s="139">
        <v>959988.84681994002</v>
      </c>
      <c r="H28" s="139">
        <v>240858.09275557732</v>
      </c>
      <c r="I28" s="139">
        <v>9076.2492321291938</v>
      </c>
      <c r="J28" s="139">
        <v>20575.102251167955</v>
      </c>
      <c r="K28" s="139">
        <v>7716.7619623143601</v>
      </c>
      <c r="L28" s="139">
        <v>12858.340288853595</v>
      </c>
      <c r="M28" s="149">
        <v>1958592.1971530567</v>
      </c>
      <c r="N28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/>
    </row>
    <row r="29" spans="1:28" x14ac:dyDescent="0.2">
      <c r="A29" s="145">
        <v>2017</v>
      </c>
      <c r="B29" s="138">
        <f>SUM(B30:B41)</f>
        <v>3986598.7109423745</v>
      </c>
      <c r="C29" s="138">
        <f t="shared" ref="C29:L29" si="2">SUM(C30:C41)</f>
        <v>1135584.6452003759</v>
      </c>
      <c r="D29" s="138">
        <f t="shared" si="2"/>
        <v>1506562.6545263783</v>
      </c>
      <c r="E29" s="138">
        <f t="shared" si="2"/>
        <v>204181.80827735056</v>
      </c>
      <c r="F29" s="138">
        <f t="shared" si="2"/>
        <v>526973.98539589567</v>
      </c>
      <c r="G29" s="138">
        <f t="shared" si="2"/>
        <v>11323278.636185577</v>
      </c>
      <c r="H29" s="138">
        <f t="shared" si="2"/>
        <v>2608061.7411647267</v>
      </c>
      <c r="I29" s="138">
        <f t="shared" si="2"/>
        <v>9297.5022869635195</v>
      </c>
      <c r="J29" s="138">
        <f t="shared" si="2"/>
        <v>484117.96425404004</v>
      </c>
      <c r="K29" s="138">
        <f t="shared" si="2"/>
        <v>238217.97082725266</v>
      </c>
      <c r="L29" s="138">
        <f t="shared" si="2"/>
        <v>245899.99342678735</v>
      </c>
      <c r="M29" s="138">
        <f>SUM(M30:M41)</f>
        <v>21784657.648233686</v>
      </c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8" x14ac:dyDescent="0.2">
      <c r="A30" s="144" t="s">
        <v>114</v>
      </c>
      <c r="B30" s="139">
        <v>184680.87266826915</v>
      </c>
      <c r="C30" s="139">
        <v>27334.416976274835</v>
      </c>
      <c r="D30" s="139">
        <v>95076.968203017386</v>
      </c>
      <c r="E30" s="139">
        <v>10706.484750448832</v>
      </c>
      <c r="F30" s="139">
        <v>34464.364689499154</v>
      </c>
      <c r="G30" s="139">
        <v>999579.84228248731</v>
      </c>
      <c r="H30" s="139">
        <v>248283.75527657854</v>
      </c>
      <c r="I30" s="139">
        <v>677.08463090389682</v>
      </c>
      <c r="J30" s="139">
        <v>25399.707602017992</v>
      </c>
      <c r="K30" s="140">
        <v>8517.3114221582364</v>
      </c>
      <c r="L30" s="141">
        <v>16882.396179859756</v>
      </c>
      <c r="M30" s="149">
        <v>1626203.497079497</v>
      </c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8" x14ac:dyDescent="0.2">
      <c r="A31" s="144" t="s">
        <v>77</v>
      </c>
      <c r="B31" s="139">
        <v>374375.49023447593</v>
      </c>
      <c r="C31" s="139">
        <v>14198.854120500393</v>
      </c>
      <c r="D31" s="139">
        <v>499656.34610711469</v>
      </c>
      <c r="E31" s="139">
        <v>10232.621106517452</v>
      </c>
      <c r="F31" s="139">
        <v>31654.669912950852</v>
      </c>
      <c r="G31" s="139">
        <v>872082.2206925262</v>
      </c>
      <c r="H31" s="139">
        <v>184372.2562453821</v>
      </c>
      <c r="I31" s="139">
        <v>975.58519722391861</v>
      </c>
      <c r="J31" s="139">
        <v>37683.688666826602</v>
      </c>
      <c r="K31" s="140">
        <v>4077.0162379285825</v>
      </c>
      <c r="L31" s="141">
        <v>33606.672428898019</v>
      </c>
      <c r="M31" s="149">
        <v>2025231.7322835182</v>
      </c>
    </row>
    <row r="32" spans="1:28" x14ac:dyDescent="0.2">
      <c r="A32" s="144" t="s">
        <v>115</v>
      </c>
      <c r="B32" s="139">
        <v>327882.80926307855</v>
      </c>
      <c r="C32" s="139">
        <v>15347.258524109591</v>
      </c>
      <c r="D32" s="139">
        <v>193863.9914135134</v>
      </c>
      <c r="E32" s="139">
        <v>13135.397823797648</v>
      </c>
      <c r="F32" s="139">
        <v>43102.158287619844</v>
      </c>
      <c r="G32" s="139">
        <v>881817.37867189979</v>
      </c>
      <c r="H32" s="139">
        <v>201281.02077945351</v>
      </c>
      <c r="I32" s="139">
        <v>513.90661263738411</v>
      </c>
      <c r="J32" s="139">
        <v>26585.870653055208</v>
      </c>
      <c r="K32" s="140">
        <v>4351.1125484186969</v>
      </c>
      <c r="L32" s="141">
        <v>22234.758104636512</v>
      </c>
      <c r="M32" s="149">
        <v>1703529.792029165</v>
      </c>
    </row>
    <row r="33" spans="1:13" x14ac:dyDescent="0.2">
      <c r="A33" s="144" t="s">
        <v>116</v>
      </c>
      <c r="B33" s="139">
        <v>285514.25895625737</v>
      </c>
      <c r="C33" s="139">
        <v>21671.411896724265</v>
      </c>
      <c r="D33" s="139">
        <v>171850.44848730403</v>
      </c>
      <c r="E33" s="139">
        <v>11351.372576910459</v>
      </c>
      <c r="F33" s="139">
        <v>32991.560885869876</v>
      </c>
      <c r="G33" s="139">
        <v>930121.67148373323</v>
      </c>
      <c r="H33" s="139">
        <v>195962.35386610031</v>
      </c>
      <c r="I33" s="139">
        <v>1038.2173358140431</v>
      </c>
      <c r="J33" s="139">
        <v>21296.32063405091</v>
      </c>
      <c r="K33" s="140">
        <v>6177.784282519161</v>
      </c>
      <c r="L33" s="141">
        <v>15118.536351531748</v>
      </c>
      <c r="M33" s="149">
        <v>1671797.6161227648</v>
      </c>
    </row>
    <row r="34" spans="1:13" x14ac:dyDescent="0.2">
      <c r="A34" s="144" t="s">
        <v>117</v>
      </c>
      <c r="B34" s="139">
        <v>339970.82147067785</v>
      </c>
      <c r="C34" s="139">
        <v>50048.855505816042</v>
      </c>
      <c r="D34" s="139">
        <v>175283.8119672614</v>
      </c>
      <c r="E34" s="139">
        <v>16078.445331509904</v>
      </c>
      <c r="F34" s="139">
        <v>41957.270863937076</v>
      </c>
      <c r="G34" s="139">
        <v>897175.79515371006</v>
      </c>
      <c r="H34" s="139">
        <v>199897.02119496133</v>
      </c>
      <c r="I34" s="139">
        <v>984.58780555466649</v>
      </c>
      <c r="J34" s="139">
        <v>60213.058599167445</v>
      </c>
      <c r="K34" s="140">
        <v>13181.310578340999</v>
      </c>
      <c r="L34" s="141">
        <v>47031.748020826446</v>
      </c>
      <c r="M34" s="149">
        <v>1781609.667892596</v>
      </c>
    </row>
    <row r="35" spans="1:13" x14ac:dyDescent="0.2">
      <c r="A35" s="144" t="s">
        <v>118</v>
      </c>
      <c r="B35" s="139">
        <v>397238.18031279912</v>
      </c>
      <c r="C35" s="139">
        <v>421972.38234103494</v>
      </c>
      <c r="D35" s="139">
        <v>58540.042050774893</v>
      </c>
      <c r="E35" s="139">
        <v>14092.701164918202</v>
      </c>
      <c r="F35" s="139">
        <v>44356.863909948988</v>
      </c>
      <c r="G35" s="139">
        <v>945509.14257141773</v>
      </c>
      <c r="H35" s="139">
        <v>212075.15156044401</v>
      </c>
      <c r="I35" s="139">
        <v>1437.8177034173571</v>
      </c>
      <c r="J35" s="139">
        <v>96674.030657688636</v>
      </c>
      <c r="K35" s="140">
        <v>78144.551338633493</v>
      </c>
      <c r="L35" s="141">
        <v>18529.479319055143</v>
      </c>
      <c r="M35" s="149">
        <v>2191896.3122724439</v>
      </c>
    </row>
    <row r="36" spans="1:13" x14ac:dyDescent="0.2">
      <c r="A36" s="144" t="s">
        <v>119</v>
      </c>
      <c r="B36" s="139">
        <v>282839.31958833116</v>
      </c>
      <c r="C36" s="139">
        <v>109443.68452185945</v>
      </c>
      <c r="D36" s="139">
        <v>60384.380774080455</v>
      </c>
      <c r="E36" s="139">
        <v>13195.381714233325</v>
      </c>
      <c r="F36" s="139">
        <v>40560.391640409769</v>
      </c>
      <c r="G36" s="139">
        <v>944067.25658771279</v>
      </c>
      <c r="H36" s="139">
        <v>222860.14916617505</v>
      </c>
      <c r="I36" s="139">
        <v>623.84632501613623</v>
      </c>
      <c r="J36" s="139">
        <v>42508.576571181911</v>
      </c>
      <c r="K36" s="140">
        <v>25691.611261085298</v>
      </c>
      <c r="L36" s="141">
        <v>16816.965310096613</v>
      </c>
      <c r="M36" s="149">
        <v>1716482.9868890001</v>
      </c>
    </row>
    <row r="37" spans="1:13" x14ac:dyDescent="0.2">
      <c r="A37" s="144" t="s">
        <v>120</v>
      </c>
      <c r="B37" s="139">
        <v>300296.80318045733</v>
      </c>
      <c r="C37" s="139">
        <v>110158.53808963482</v>
      </c>
      <c r="D37" s="139">
        <v>76293.827483996109</v>
      </c>
      <c r="E37" s="139">
        <v>38752.369576860656</v>
      </c>
      <c r="F37" s="139">
        <v>56351.330292364612</v>
      </c>
      <c r="G37" s="139">
        <v>933895.0087121313</v>
      </c>
      <c r="H37" s="139">
        <v>213970.90504958844</v>
      </c>
      <c r="I37" s="139">
        <v>842.56910106291309</v>
      </c>
      <c r="J37" s="139">
        <v>44000.705142788625</v>
      </c>
      <c r="K37" s="140">
        <v>25172.224870382179</v>
      </c>
      <c r="L37" s="141">
        <v>18828.480272406447</v>
      </c>
      <c r="M37" s="149">
        <v>1774562.0566288847</v>
      </c>
    </row>
    <row r="38" spans="1:13" x14ac:dyDescent="0.2">
      <c r="A38" s="144" t="s">
        <v>121</v>
      </c>
      <c r="B38" s="139">
        <v>397284.8631755925</v>
      </c>
      <c r="C38" s="139">
        <v>109718.97989056465</v>
      </c>
      <c r="D38" s="139">
        <v>75585.033890415798</v>
      </c>
      <c r="E38" s="139">
        <v>13579.055717050858</v>
      </c>
      <c r="F38" s="139">
        <v>53699.685200825479</v>
      </c>
      <c r="G38" s="139">
        <v>969006.03141636576</v>
      </c>
      <c r="H38" s="139">
        <v>237694.88007481661</v>
      </c>
      <c r="I38" s="139">
        <v>23231.61377928398</v>
      </c>
      <c r="J38" s="139">
        <v>43225.781285400975</v>
      </c>
      <c r="K38" s="140">
        <v>22102.009597424381</v>
      </c>
      <c r="L38" s="141">
        <v>21123.771687976594</v>
      </c>
      <c r="M38" s="149">
        <v>1923025.9244303165</v>
      </c>
    </row>
    <row r="39" spans="1:13" x14ac:dyDescent="0.2">
      <c r="A39" s="144" t="s">
        <v>122</v>
      </c>
      <c r="B39" s="139">
        <v>338618.14242580457</v>
      </c>
      <c r="C39" s="139">
        <v>115824.00161826504</v>
      </c>
      <c r="D39" s="139">
        <v>40176.921981795269</v>
      </c>
      <c r="E39" s="139">
        <v>32991.42158167372</v>
      </c>
      <c r="F39" s="139">
        <v>43730.423481301041</v>
      </c>
      <c r="G39" s="139">
        <v>952016.23462605954</v>
      </c>
      <c r="H39" s="139">
        <v>204032.85105114861</v>
      </c>
      <c r="I39" s="139">
        <v>-22489.185227698701</v>
      </c>
      <c r="J39" s="139">
        <v>36016.813391790631</v>
      </c>
      <c r="K39" s="140">
        <v>22353.728509402332</v>
      </c>
      <c r="L39" s="141">
        <v>13663.084882388299</v>
      </c>
      <c r="M39" s="149">
        <v>1740917.6249301396</v>
      </c>
    </row>
    <row r="40" spans="1:13" x14ac:dyDescent="0.2">
      <c r="A40" s="144" t="s">
        <v>123</v>
      </c>
      <c r="B40" s="139">
        <v>356582.65488997602</v>
      </c>
      <c r="C40" s="139">
        <v>101954.91433655037</v>
      </c>
      <c r="D40" s="139">
        <v>30254.814290896738</v>
      </c>
      <c r="E40" s="139">
        <v>12189.836039804448</v>
      </c>
      <c r="F40" s="139">
        <v>47411.023425187559</v>
      </c>
      <c r="G40" s="139">
        <v>969550.16274398472</v>
      </c>
      <c r="H40" s="139">
        <v>211565.1788290671</v>
      </c>
      <c r="I40" s="139">
        <v>715.51753079307798</v>
      </c>
      <c r="J40" s="139">
        <v>31443.112398632202</v>
      </c>
      <c r="K40" s="140">
        <v>20591.401309204488</v>
      </c>
      <c r="L40" s="141">
        <v>10851.711089427714</v>
      </c>
      <c r="M40" s="149">
        <v>1761667.2144848921</v>
      </c>
    </row>
    <row r="41" spans="1:13" x14ac:dyDescent="0.2">
      <c r="A41" s="144" t="s">
        <v>124</v>
      </c>
      <c r="B41" s="139">
        <v>401314.49477665528</v>
      </c>
      <c r="C41" s="139">
        <v>37911.347379041377</v>
      </c>
      <c r="D41" s="139">
        <v>29596.067876208162</v>
      </c>
      <c r="E41" s="139">
        <v>17876.720893625043</v>
      </c>
      <c r="F41" s="139">
        <v>56694.242805981405</v>
      </c>
      <c r="G41" s="139">
        <v>1028457.8912435499</v>
      </c>
      <c r="H41" s="139">
        <v>276066.21807101148</v>
      </c>
      <c r="I41" s="139">
        <v>745.94149295484783</v>
      </c>
      <c r="J41" s="139">
        <v>19070.298651438858</v>
      </c>
      <c r="K41" s="140">
        <v>7857.9088717547993</v>
      </c>
      <c r="L41" s="141">
        <v>11212.389779684057</v>
      </c>
      <c r="M41" s="149">
        <v>1867733.2231904662</v>
      </c>
    </row>
    <row r="42" spans="1:13" x14ac:dyDescent="0.2">
      <c r="A42" s="143" t="s">
        <v>132</v>
      </c>
      <c r="B42" s="138">
        <f>SUM(B43:B54)</f>
        <v>4398274.1266910732</v>
      </c>
      <c r="C42" s="138">
        <f t="shared" ref="C42:M42" si="3">SUM(C43:C54)</f>
        <v>1228904.3329761168</v>
      </c>
      <c r="D42" s="138">
        <f t="shared" si="3"/>
        <v>1584672.2953652102</v>
      </c>
      <c r="E42" s="138">
        <f t="shared" si="3"/>
        <v>163130.4054153763</v>
      </c>
      <c r="F42" s="138">
        <f t="shared" si="3"/>
        <v>571395.75406620407</v>
      </c>
      <c r="G42" s="138">
        <f t="shared" si="3"/>
        <v>11615385.120330017</v>
      </c>
      <c r="H42" s="138">
        <f t="shared" si="3"/>
        <v>2598647.5714088832</v>
      </c>
      <c r="I42" s="138">
        <f t="shared" si="3"/>
        <v>31862.487739334334</v>
      </c>
      <c r="J42" s="138">
        <f t="shared" si="3"/>
        <v>484538.63322575815</v>
      </c>
      <c r="K42" s="138">
        <f t="shared" si="3"/>
        <v>243653.79593760584</v>
      </c>
      <c r="L42" s="138">
        <f t="shared" si="3"/>
        <v>240884.83728815228</v>
      </c>
      <c r="M42" s="138">
        <f t="shared" si="3"/>
        <v>22676810.727217972</v>
      </c>
    </row>
    <row r="43" spans="1:13" x14ac:dyDescent="0.2">
      <c r="A43" s="144" t="s">
        <v>114</v>
      </c>
      <c r="B43" s="139">
        <v>312416.95289492304</v>
      </c>
      <c r="C43" s="139">
        <v>35715.495501789366</v>
      </c>
      <c r="D43" s="139">
        <v>125483.97943587236</v>
      </c>
      <c r="E43" s="139">
        <v>12027.647100463555</v>
      </c>
      <c r="F43" s="139">
        <v>34719.533933587096</v>
      </c>
      <c r="G43" s="139">
        <v>1048165.7018767999</v>
      </c>
      <c r="H43" s="139">
        <v>215715.79900633678</v>
      </c>
      <c r="I43" s="139">
        <v>630.53943380458327</v>
      </c>
      <c r="J43" s="139">
        <v>27693.468648047925</v>
      </c>
      <c r="K43" s="140">
        <v>10148.435087309303</v>
      </c>
      <c r="L43" s="141">
        <v>17545.033560738622</v>
      </c>
      <c r="M43" s="149">
        <v>1812569.1178316246</v>
      </c>
    </row>
    <row r="44" spans="1:13" x14ac:dyDescent="0.2">
      <c r="A44" s="144" t="s">
        <v>77</v>
      </c>
      <c r="B44" s="139">
        <v>333826.30693319859</v>
      </c>
      <c r="C44" s="139">
        <v>19563.427038358732</v>
      </c>
      <c r="D44" s="139">
        <v>508589.14530667174</v>
      </c>
      <c r="E44" s="139">
        <v>9466.9550398511328</v>
      </c>
      <c r="F44" s="139">
        <v>37326.732293489105</v>
      </c>
      <c r="G44" s="139">
        <v>938574.95594659145</v>
      </c>
      <c r="H44" s="139">
        <v>162210.50582848809</v>
      </c>
      <c r="I44" s="139">
        <v>981.4102387333669</v>
      </c>
      <c r="J44" s="139">
        <v>37093.579147136399</v>
      </c>
      <c r="K44" s="140">
        <v>4553.8307123475306</v>
      </c>
      <c r="L44" s="141">
        <v>32539.748434788868</v>
      </c>
      <c r="M44" s="149">
        <v>2047633.0177725186</v>
      </c>
    </row>
    <row r="45" spans="1:13" x14ac:dyDescent="0.2">
      <c r="A45" s="144" t="s">
        <v>115</v>
      </c>
      <c r="B45" s="139">
        <v>344176.66158353945</v>
      </c>
      <c r="C45" s="139">
        <v>22165.004878936288</v>
      </c>
      <c r="D45" s="139">
        <v>206913.39642104186</v>
      </c>
      <c r="E45" s="139">
        <v>13728.002421816791</v>
      </c>
      <c r="F45" s="139">
        <v>47051.007086472644</v>
      </c>
      <c r="G45" s="139">
        <v>880691.7916315255</v>
      </c>
      <c r="H45" s="139">
        <v>196969.51276970893</v>
      </c>
      <c r="I45" s="139">
        <v>1408.9229111126631</v>
      </c>
      <c r="J45" s="139">
        <v>21359.178888718972</v>
      </c>
      <c r="K45" s="140">
        <v>4477.7587803998285</v>
      </c>
      <c r="L45" s="141">
        <v>16881.420108319144</v>
      </c>
      <c r="M45" s="149">
        <v>1734463.4785928731</v>
      </c>
    </row>
    <row r="46" spans="1:13" x14ac:dyDescent="0.2">
      <c r="A46" s="144" t="s">
        <v>116</v>
      </c>
      <c r="B46" s="139">
        <v>341518.39158360934</v>
      </c>
      <c r="C46" s="139">
        <v>27290.699731033543</v>
      </c>
      <c r="D46" s="139">
        <v>190885.97626091799</v>
      </c>
      <c r="E46" s="139">
        <v>13496.234430074943</v>
      </c>
      <c r="F46" s="139">
        <v>51707.978683680063</v>
      </c>
      <c r="G46" s="139">
        <v>977361.30888808973</v>
      </c>
      <c r="H46" s="139">
        <v>214957.61878124392</v>
      </c>
      <c r="I46" s="141">
        <v>542.13209220722229</v>
      </c>
      <c r="J46" s="141">
        <v>20222.453331317713</v>
      </c>
      <c r="K46" s="140">
        <v>5204.8860702303391</v>
      </c>
      <c r="L46" s="141">
        <v>15017.567261087373</v>
      </c>
      <c r="M46" s="149">
        <v>1837982.7937821746</v>
      </c>
    </row>
    <row r="47" spans="1:13" x14ac:dyDescent="0.2">
      <c r="A47" s="144" t="s">
        <v>117</v>
      </c>
      <c r="B47" s="139">
        <v>385978.95111746888</v>
      </c>
      <c r="C47" s="139">
        <v>61240.220142752747</v>
      </c>
      <c r="D47" s="139">
        <v>179365.70598164925</v>
      </c>
      <c r="E47" s="139">
        <v>14492.808934999624</v>
      </c>
      <c r="F47" s="139">
        <v>45577.570032120479</v>
      </c>
      <c r="G47" s="139">
        <v>894797.03761274682</v>
      </c>
      <c r="H47" s="139">
        <v>219812.5272499306</v>
      </c>
      <c r="I47" s="141">
        <v>1721.1245826518186</v>
      </c>
      <c r="J47" s="141">
        <v>60248.387460536309</v>
      </c>
      <c r="K47" s="140">
        <v>13380.320566235796</v>
      </c>
      <c r="L47" s="141">
        <v>46868.066894300515</v>
      </c>
      <c r="M47" s="149">
        <v>1863234.3331148564</v>
      </c>
    </row>
    <row r="48" spans="1:13" x14ac:dyDescent="0.2">
      <c r="A48" s="144" t="s">
        <v>118</v>
      </c>
      <c r="B48" s="139">
        <v>319990.60149356513</v>
      </c>
      <c r="C48" s="139">
        <v>439071.33801406639</v>
      </c>
      <c r="D48" s="139">
        <v>51464.978953238868</v>
      </c>
      <c r="E48" s="139">
        <v>10982.335608431173</v>
      </c>
      <c r="F48" s="139">
        <v>48482.289099002264</v>
      </c>
      <c r="G48" s="139">
        <v>912201.14287334343</v>
      </c>
      <c r="H48" s="139">
        <v>186846.47060621798</v>
      </c>
      <c r="I48" s="141">
        <v>714.63878322491348</v>
      </c>
      <c r="J48" s="141">
        <v>92327.111562108024</v>
      </c>
      <c r="K48" s="140">
        <v>76642.363177791951</v>
      </c>
      <c r="L48" s="141">
        <v>15684.748384316073</v>
      </c>
      <c r="M48" s="149">
        <v>2062080.906993198</v>
      </c>
    </row>
    <row r="49" spans="1:13" x14ac:dyDescent="0.2">
      <c r="A49" s="144" t="s">
        <v>119</v>
      </c>
      <c r="B49" s="139">
        <v>347187.58670507337</v>
      </c>
      <c r="C49" s="139">
        <v>125009.26415743554</v>
      </c>
      <c r="D49" s="139">
        <v>69492.978408798648</v>
      </c>
      <c r="E49" s="139">
        <v>19744.961417550472</v>
      </c>
      <c r="F49" s="139">
        <v>57127.115499912521</v>
      </c>
      <c r="G49" s="139">
        <v>1001469.2929880783</v>
      </c>
      <c r="H49" s="139">
        <v>249391.24869660343</v>
      </c>
      <c r="I49" s="141">
        <v>20917.304829020377</v>
      </c>
      <c r="J49" s="141">
        <v>45710.345326381655</v>
      </c>
      <c r="K49" s="140">
        <v>25595.437189722928</v>
      </c>
      <c r="L49" s="141">
        <v>20114.908136658727</v>
      </c>
      <c r="M49" s="149">
        <v>1936050.0980288542</v>
      </c>
    </row>
    <row r="50" spans="1:13" x14ac:dyDescent="0.2">
      <c r="A50" s="144" t="s">
        <v>120</v>
      </c>
      <c r="B50" s="139">
        <v>378407.66750938765</v>
      </c>
      <c r="C50" s="139">
        <v>121746.65865712904</v>
      </c>
      <c r="D50" s="139">
        <v>61333.605232171351</v>
      </c>
      <c r="E50" s="139">
        <v>12974.130794148125</v>
      </c>
      <c r="F50" s="139">
        <v>53836.965501912033</v>
      </c>
      <c r="G50" s="139">
        <v>960699.30368952977</v>
      </c>
      <c r="H50" s="139">
        <v>205687.59340212058</v>
      </c>
      <c r="I50" s="141">
        <v>1210.8967214784107</v>
      </c>
      <c r="J50" s="141">
        <v>43690.874843447178</v>
      </c>
      <c r="K50" s="140">
        <v>25998.487335779213</v>
      </c>
      <c r="L50" s="141">
        <v>17692.387507667965</v>
      </c>
      <c r="M50" s="149">
        <v>1839587.696351324</v>
      </c>
    </row>
    <row r="51" spans="1:13" x14ac:dyDescent="0.2">
      <c r="A51" s="144" t="s">
        <v>121</v>
      </c>
      <c r="B51" s="139">
        <v>376847.32399823167</v>
      </c>
      <c r="C51" s="139">
        <v>116224.13925816349</v>
      </c>
      <c r="D51" s="139">
        <v>54372.895745720351</v>
      </c>
      <c r="E51" s="139">
        <v>12128.271446331368</v>
      </c>
      <c r="F51" s="139">
        <v>38115.68154920941</v>
      </c>
      <c r="G51" s="139">
        <v>1004717.8000448101</v>
      </c>
      <c r="H51" s="139">
        <v>231025.05238056093</v>
      </c>
      <c r="I51" s="141">
        <v>764.65434732458948</v>
      </c>
      <c r="J51" s="141">
        <v>40731.79466958082</v>
      </c>
      <c r="K51" s="140">
        <v>23533.089424091057</v>
      </c>
      <c r="L51" s="141">
        <v>17198.705245489764</v>
      </c>
      <c r="M51" s="149">
        <v>1874927.6134399327</v>
      </c>
    </row>
    <row r="52" spans="1:13" x14ac:dyDescent="0.2">
      <c r="A52" s="144" t="s">
        <v>122</v>
      </c>
      <c r="B52" s="139">
        <v>293905.39124033274</v>
      </c>
      <c r="C52" s="139">
        <v>122372.03641611167</v>
      </c>
      <c r="D52" s="139">
        <v>45822.71610352111</v>
      </c>
      <c r="E52" s="139">
        <v>14934.59022243877</v>
      </c>
      <c r="F52" s="139">
        <v>52984.624643737552</v>
      </c>
      <c r="G52" s="139">
        <v>951997.15391127835</v>
      </c>
      <c r="H52" s="139">
        <v>213917.1154459391</v>
      </c>
      <c r="I52" s="141">
        <v>2000.5497642997293</v>
      </c>
      <c r="J52" s="141">
        <v>39675.835914119671</v>
      </c>
      <c r="K52" s="140">
        <v>24997.14222580344</v>
      </c>
      <c r="L52" s="141">
        <v>14678.693688316231</v>
      </c>
      <c r="M52" s="149">
        <v>1737610.0136617788</v>
      </c>
    </row>
    <row r="53" spans="1:13" x14ac:dyDescent="0.2">
      <c r="A53" s="144" t="s">
        <v>123</v>
      </c>
      <c r="B53" s="139">
        <v>415691.03147300094</v>
      </c>
      <c r="C53" s="139">
        <v>105712.54722218119</v>
      </c>
      <c r="D53" s="139">
        <v>36144.798165772307</v>
      </c>
      <c r="E53" s="139">
        <v>17072.955368695948</v>
      </c>
      <c r="F53" s="139">
        <v>59141.908742675849</v>
      </c>
      <c r="G53" s="139">
        <v>1018329.2318159255</v>
      </c>
      <c r="H53" s="139">
        <v>232574.40855358599</v>
      </c>
      <c r="I53" s="141">
        <v>466.24353100794849</v>
      </c>
      <c r="J53" s="141">
        <v>33484.963405554292</v>
      </c>
      <c r="K53" s="140">
        <v>21245.950484421141</v>
      </c>
      <c r="L53" s="141">
        <v>12239.012921133151</v>
      </c>
      <c r="M53" s="149">
        <v>1918618.0882783995</v>
      </c>
    </row>
    <row r="54" spans="1:13" x14ac:dyDescent="0.2">
      <c r="A54" s="144" t="s">
        <v>124</v>
      </c>
      <c r="B54" s="139">
        <v>548327.26015874173</v>
      </c>
      <c r="C54" s="139">
        <v>32793.501958158726</v>
      </c>
      <c r="D54" s="139">
        <v>54802.119349834473</v>
      </c>
      <c r="E54" s="139">
        <v>12081.512630574407</v>
      </c>
      <c r="F54" s="139">
        <v>45324.347000405032</v>
      </c>
      <c r="G54" s="139">
        <v>1026380.3990512999</v>
      </c>
      <c r="H54" s="139">
        <v>269539.7186881472</v>
      </c>
      <c r="I54" s="141">
        <v>504.07050446871045</v>
      </c>
      <c r="J54" s="141">
        <v>22300.640028809157</v>
      </c>
      <c r="K54" s="140">
        <v>7876.0948834733535</v>
      </c>
      <c r="L54" s="141">
        <v>14424.545145335804</v>
      </c>
      <c r="M54" s="149">
        <v>2012053.5693704393</v>
      </c>
    </row>
    <row r="55" spans="1:13" x14ac:dyDescent="0.2">
      <c r="A55" s="143">
        <v>2019</v>
      </c>
      <c r="B55" s="138">
        <f>SUM(B56:B67)</f>
        <v>4118035.8777969116</v>
      </c>
      <c r="C55" s="138">
        <f t="shared" ref="C55:M55" si="4">SUM(C56:C67)</f>
        <v>1329493.5578624303</v>
      </c>
      <c r="D55" s="138">
        <f t="shared" si="4"/>
        <v>1679961.7768169667</v>
      </c>
      <c r="E55" s="138">
        <f t="shared" si="4"/>
        <v>184195.87673332199</v>
      </c>
      <c r="F55" s="138">
        <f t="shared" si="4"/>
        <v>554254.02119732706</v>
      </c>
      <c r="G55" s="138">
        <f t="shared" si="4"/>
        <v>10943234.974782091</v>
      </c>
      <c r="H55" s="138">
        <f t="shared" si="4"/>
        <v>2664276.14824377</v>
      </c>
      <c r="I55" s="138">
        <f t="shared" si="4"/>
        <v>24308.715541666908</v>
      </c>
      <c r="J55" s="138">
        <f t="shared" si="4"/>
        <v>506582.4635919758</v>
      </c>
      <c r="K55" s="138">
        <f t="shared" si="4"/>
        <v>252225.25021698786</v>
      </c>
      <c r="L55" s="138">
        <f t="shared" si="4"/>
        <v>254357.21337498794</v>
      </c>
      <c r="M55" s="138">
        <f t="shared" si="4"/>
        <v>22004343.412566461</v>
      </c>
    </row>
    <row r="56" spans="1:13" x14ac:dyDescent="0.2">
      <c r="A56" s="144" t="s">
        <v>114</v>
      </c>
      <c r="B56" s="139">
        <v>205797.01146806817</v>
      </c>
      <c r="C56" s="139">
        <v>37503.72580582634</v>
      </c>
      <c r="D56" s="139">
        <v>145470.07757715826</v>
      </c>
      <c r="E56" s="139">
        <v>11834.827871522208</v>
      </c>
      <c r="F56" s="139">
        <v>36556.773304587994</v>
      </c>
      <c r="G56" s="139">
        <v>956827.19247609703</v>
      </c>
      <c r="H56" s="139">
        <v>332577.47290023888</v>
      </c>
      <c r="I56" s="140">
        <v>247.65581558596935</v>
      </c>
      <c r="J56" s="140">
        <v>15282.263201863678</v>
      </c>
      <c r="K56" s="140">
        <v>9593.9963346982368</v>
      </c>
      <c r="L56" s="141">
        <v>5688.266867165441</v>
      </c>
      <c r="M56" s="149">
        <v>1742097.0004209485</v>
      </c>
    </row>
    <row r="57" spans="1:13" x14ac:dyDescent="0.2">
      <c r="A57" s="144" t="s">
        <v>77</v>
      </c>
      <c r="B57" s="139">
        <v>364086.2580941224</v>
      </c>
      <c r="C57" s="139">
        <v>13382.283000148953</v>
      </c>
      <c r="D57" s="139">
        <v>539291.80270267813</v>
      </c>
      <c r="E57" s="139">
        <v>12438.809049803114</v>
      </c>
      <c r="F57" s="139">
        <v>40658.055919035505</v>
      </c>
      <c r="G57" s="139">
        <v>869576.19903346861</v>
      </c>
      <c r="H57" s="139">
        <v>77792.040645628906</v>
      </c>
      <c r="I57" s="141">
        <v>-99.726561364899396</v>
      </c>
      <c r="J57" s="140">
        <v>16362.220435170819</v>
      </c>
      <c r="K57" s="140">
        <v>5632.3417146389866</v>
      </c>
      <c r="L57" s="141">
        <v>10729.878720531833</v>
      </c>
      <c r="M57" s="149">
        <v>1933487.9423186914</v>
      </c>
    </row>
    <row r="58" spans="1:13" x14ac:dyDescent="0.2">
      <c r="A58" s="144" t="s">
        <v>115</v>
      </c>
      <c r="B58" s="139">
        <v>304081.61436646082</v>
      </c>
      <c r="C58" s="139">
        <v>30798.094560798705</v>
      </c>
      <c r="D58" s="139">
        <v>200871.3668396436</v>
      </c>
      <c r="E58" s="139">
        <v>13587.331571663955</v>
      </c>
      <c r="F58" s="139">
        <v>38168.57193288071</v>
      </c>
      <c r="G58" s="139">
        <v>860593.63239908882</v>
      </c>
      <c r="H58" s="139">
        <v>215178.63220695939</v>
      </c>
      <c r="I58" s="141">
        <v>-46.974163354256369</v>
      </c>
      <c r="J58" s="140">
        <v>66220.639586066114</v>
      </c>
      <c r="K58" s="140">
        <v>9572.1165637829126</v>
      </c>
      <c r="L58" s="141">
        <v>56648.523022283203</v>
      </c>
      <c r="M58" s="149">
        <v>1729452.9093002079</v>
      </c>
    </row>
    <row r="59" spans="1:13" x14ac:dyDescent="0.2">
      <c r="A59" s="144" t="s">
        <v>116</v>
      </c>
      <c r="B59" s="139">
        <v>342591.20520164492</v>
      </c>
      <c r="C59" s="139">
        <v>46884.395407628617</v>
      </c>
      <c r="D59" s="139">
        <v>209171.63031620078</v>
      </c>
      <c r="E59" s="139">
        <v>14223.250529814386</v>
      </c>
      <c r="F59" s="139">
        <v>45107.850312686904</v>
      </c>
      <c r="G59" s="139">
        <v>842525.47399831587</v>
      </c>
      <c r="H59" s="139">
        <v>201997.82863695902</v>
      </c>
      <c r="I59" s="141">
        <v>65337.777202307552</v>
      </c>
      <c r="J59" s="140">
        <v>26905.872534753857</v>
      </c>
      <c r="K59" s="140">
        <v>10141.526513167053</v>
      </c>
      <c r="L59" s="141">
        <v>16764.346021586804</v>
      </c>
      <c r="M59" s="149">
        <v>1794745.2841403116</v>
      </c>
    </row>
    <row r="60" spans="1:13" x14ac:dyDescent="0.2">
      <c r="A60" s="144" t="s">
        <v>117</v>
      </c>
      <c r="B60" s="139">
        <v>302457.28804083518</v>
      </c>
      <c r="C60" s="139">
        <v>58547.219598001582</v>
      </c>
      <c r="D60" s="139">
        <v>183898.01329267683</v>
      </c>
      <c r="E60" s="139">
        <v>15129.02416850016</v>
      </c>
      <c r="F60" s="139">
        <v>43883.877315960905</v>
      </c>
      <c r="G60" s="139">
        <v>897113.02894288627</v>
      </c>
      <c r="H60" s="139">
        <v>218583.67014345038</v>
      </c>
      <c r="I60" s="141">
        <v>263.57041727287043</v>
      </c>
      <c r="J60" s="140">
        <v>53631.487296895764</v>
      </c>
      <c r="K60" s="140">
        <v>12010.592778602939</v>
      </c>
      <c r="L60" s="141">
        <v>41620.894518292829</v>
      </c>
      <c r="M60" s="149">
        <v>1773507.1792164799</v>
      </c>
    </row>
    <row r="61" spans="1:13" x14ac:dyDescent="0.2">
      <c r="A61" s="144" t="s">
        <v>118</v>
      </c>
      <c r="B61" s="139">
        <v>422040.89677879476</v>
      </c>
      <c r="C61" s="139">
        <v>444033.14245038194</v>
      </c>
      <c r="D61" s="139">
        <v>70600.399650206717</v>
      </c>
      <c r="E61" s="139">
        <v>17671.91760841514</v>
      </c>
      <c r="F61" s="139">
        <v>40213.347888194272</v>
      </c>
      <c r="G61" s="139">
        <v>939102.53396368644</v>
      </c>
      <c r="H61" s="139">
        <v>227502.58143503175</v>
      </c>
      <c r="I61" s="141">
        <v>-64231.261744025069</v>
      </c>
      <c r="J61" s="147">
        <v>85847.03836945568</v>
      </c>
      <c r="K61" s="147">
        <v>69214.959047310462</v>
      </c>
      <c r="L61" s="141">
        <v>16632.079322145219</v>
      </c>
      <c r="M61" s="149">
        <v>2182780.5964001417</v>
      </c>
    </row>
    <row r="62" spans="1:13" x14ac:dyDescent="0.2">
      <c r="A62" s="144" t="s">
        <v>119</v>
      </c>
      <c r="B62" s="139">
        <v>300726.57340611157</v>
      </c>
      <c r="C62" s="139">
        <v>144997.75808645191</v>
      </c>
      <c r="D62" s="139">
        <v>64115.682773027853</v>
      </c>
      <c r="E62" s="139">
        <v>16892.629985058971</v>
      </c>
      <c r="F62" s="139">
        <v>55747.037818861405</v>
      </c>
      <c r="G62" s="139">
        <v>938950.95661567745</v>
      </c>
      <c r="H62" s="139">
        <v>228160.56486006276</v>
      </c>
      <c r="I62" s="141">
        <v>334.5407218296649</v>
      </c>
      <c r="J62" s="147">
        <v>46978.323386382079</v>
      </c>
      <c r="K62" s="147">
        <v>29435.253316985869</v>
      </c>
      <c r="L62" s="141">
        <v>17543.07006939621</v>
      </c>
      <c r="M62" s="149">
        <v>1796904.0676534637</v>
      </c>
    </row>
    <row r="63" spans="1:13" x14ac:dyDescent="0.2">
      <c r="A63" s="152" t="s">
        <v>120</v>
      </c>
      <c r="B63" s="139">
        <v>382967.87661019369</v>
      </c>
      <c r="C63" s="139">
        <v>127434.82509769111</v>
      </c>
      <c r="D63" s="139">
        <v>58245.492389704865</v>
      </c>
      <c r="E63" s="139">
        <v>18558.420699780359</v>
      </c>
      <c r="F63" s="139">
        <v>64051.626604267891</v>
      </c>
      <c r="G63" s="139">
        <v>843347.74566362775</v>
      </c>
      <c r="H63" s="139">
        <v>196658.80551949539</v>
      </c>
      <c r="I63" s="141">
        <v>74.655751495462582</v>
      </c>
      <c r="J63" s="147">
        <v>43179.56794942922</v>
      </c>
      <c r="K63" s="147">
        <v>26468.122561485914</v>
      </c>
      <c r="L63" s="141">
        <v>16711.445387943306</v>
      </c>
      <c r="M63" s="141">
        <v>1734519.0162856856</v>
      </c>
    </row>
    <row r="64" spans="1:13" x14ac:dyDescent="0.2">
      <c r="A64" s="152" t="s">
        <v>121</v>
      </c>
      <c r="B64" s="139">
        <v>343101.09121912811</v>
      </c>
      <c r="C64" s="139">
        <v>126455.20436688208</v>
      </c>
      <c r="D64" s="139">
        <v>71142.747358657798</v>
      </c>
      <c r="E64" s="139">
        <v>19009.698661185463</v>
      </c>
      <c r="F64" s="139">
        <v>42319.414756316597</v>
      </c>
      <c r="G64" s="139">
        <v>931086.62905501819</v>
      </c>
      <c r="H64" s="139">
        <v>225595.18734751063</v>
      </c>
      <c r="I64" s="141">
        <v>21643.325447986659</v>
      </c>
      <c r="J64" s="147">
        <v>48932.023780604199</v>
      </c>
      <c r="K64" s="147">
        <v>25394.236395093394</v>
      </c>
      <c r="L64" s="141">
        <v>23537.787385510805</v>
      </c>
      <c r="M64" s="141">
        <v>1829285.3219932895</v>
      </c>
    </row>
    <row r="65" spans="1:14" x14ac:dyDescent="0.2">
      <c r="A65" s="152" t="s">
        <v>122</v>
      </c>
      <c r="B65" s="139">
        <v>287588.28037321521</v>
      </c>
      <c r="C65" s="139">
        <v>127846.66942597373</v>
      </c>
      <c r="D65" s="139">
        <v>53238.828798446055</v>
      </c>
      <c r="E65" s="139">
        <v>16093.000382362885</v>
      </c>
      <c r="F65" s="139">
        <v>52784.143405987037</v>
      </c>
      <c r="G65" s="139">
        <v>930417.27217351494</v>
      </c>
      <c r="H65" s="139">
        <v>216750.16905430824</v>
      </c>
      <c r="I65" s="141">
        <v>276.5872443766782</v>
      </c>
      <c r="J65" s="147">
        <v>41591.084407985887</v>
      </c>
      <c r="K65" s="147">
        <v>23887.862107694669</v>
      </c>
      <c r="L65" s="141">
        <v>17703.222300291218</v>
      </c>
      <c r="M65" s="141">
        <v>1726586.0352661707</v>
      </c>
    </row>
    <row r="66" spans="1:14" x14ac:dyDescent="0.2">
      <c r="A66" s="152" t="s">
        <v>123</v>
      </c>
      <c r="B66" s="139">
        <v>342249.19441222161</v>
      </c>
      <c r="C66" s="139">
        <v>127317.76448494887</v>
      </c>
      <c r="D66" s="139">
        <v>38073.224650424767</v>
      </c>
      <c r="E66" s="139">
        <v>13442.629098623707</v>
      </c>
      <c r="F66" s="139">
        <v>41387.412265116087</v>
      </c>
      <c r="G66" s="139">
        <v>962152.44014127506</v>
      </c>
      <c r="H66" s="139">
        <v>235390.31923897041</v>
      </c>
      <c r="I66" s="141">
        <v>239.198123274674</v>
      </c>
      <c r="J66" s="147">
        <v>38796.042241392111</v>
      </c>
      <c r="K66" s="147">
        <v>22472.324653440322</v>
      </c>
      <c r="L66" s="141">
        <v>16323.717587951789</v>
      </c>
      <c r="M66" s="141">
        <v>1799048.2246562473</v>
      </c>
    </row>
    <row r="67" spans="1:14" x14ac:dyDescent="0.2">
      <c r="A67" s="152" t="s">
        <v>124</v>
      </c>
      <c r="B67" s="139">
        <v>520348.58782611514</v>
      </c>
      <c r="C67" s="139">
        <v>44292.475577696576</v>
      </c>
      <c r="D67" s="139">
        <v>45842.510468141241</v>
      </c>
      <c r="E67" s="139">
        <v>15314.337106591636</v>
      </c>
      <c r="F67" s="139">
        <v>53375.909673431699</v>
      </c>
      <c r="G67" s="139">
        <v>971541.87031943293</v>
      </c>
      <c r="H67" s="139">
        <v>288088.87625515426</v>
      </c>
      <c r="I67" s="141">
        <v>269.36728628159955</v>
      </c>
      <c r="J67" s="147">
        <v>22855.900401976363</v>
      </c>
      <c r="K67" s="147">
        <v>8401.9182300870743</v>
      </c>
      <c r="L67" s="141">
        <v>14453.982171889289</v>
      </c>
      <c r="M67" s="141">
        <v>1961929.8349148217</v>
      </c>
    </row>
    <row r="68" spans="1:14" x14ac:dyDescent="0.2">
      <c r="A68" s="143">
        <v>2020</v>
      </c>
      <c r="B68" s="153">
        <f>SUM(B69:B80)</f>
        <v>4250491.1869452167</v>
      </c>
      <c r="C68" s="153">
        <f t="shared" ref="C68:M68" si="5">SUM(C69:C80)</f>
        <v>1437043.7775961447</v>
      </c>
      <c r="D68" s="153">
        <f t="shared" si="5"/>
        <v>1538434.4340210534</v>
      </c>
      <c r="E68" s="153">
        <f t="shared" si="5"/>
        <v>193569.3530973439</v>
      </c>
      <c r="F68" s="153">
        <f t="shared" si="5"/>
        <v>679809.16185415629</v>
      </c>
      <c r="G68" s="153">
        <f t="shared" si="5"/>
        <v>11166975.356829796</v>
      </c>
      <c r="H68" s="153">
        <f t="shared" si="5"/>
        <v>2435498.2772957315</v>
      </c>
      <c r="I68" s="153">
        <f t="shared" si="5"/>
        <v>2667.8071471192097</v>
      </c>
      <c r="J68" s="153">
        <f t="shared" si="5"/>
        <v>507593.33372286364</v>
      </c>
      <c r="K68" s="153">
        <f t="shared" si="5"/>
        <v>252324.64090180368</v>
      </c>
      <c r="L68" s="153">
        <f t="shared" si="5"/>
        <v>255268.69282105999</v>
      </c>
      <c r="M68" s="153">
        <f t="shared" si="5"/>
        <v>22212082.68850942</v>
      </c>
      <c r="N68" s="153"/>
    </row>
    <row r="69" spans="1:14" x14ac:dyDescent="0.2">
      <c r="A69" s="152" t="s">
        <v>114</v>
      </c>
      <c r="B69" s="139">
        <v>243395.61662935908</v>
      </c>
      <c r="C69" s="139">
        <v>36152.793653772271</v>
      </c>
      <c r="D69" s="139">
        <v>132416.88547491108</v>
      </c>
      <c r="E69" s="139">
        <v>15743.665557594439</v>
      </c>
      <c r="F69" s="139">
        <v>42600.1736258202</v>
      </c>
      <c r="G69" s="139">
        <v>1052704.6380322517</v>
      </c>
      <c r="H69" s="139">
        <v>222298.66955838093</v>
      </c>
      <c r="I69" s="141">
        <v>216.24214590000616</v>
      </c>
      <c r="J69" s="147">
        <v>32170.569470455284</v>
      </c>
      <c r="K69" s="147">
        <v>8558.486571564752</v>
      </c>
      <c r="L69" s="141">
        <v>23612.082898890534</v>
      </c>
      <c r="M69" s="141">
        <v>1777699.2541484449</v>
      </c>
    </row>
    <row r="70" spans="1:14" x14ac:dyDescent="0.2">
      <c r="A70" s="152" t="s">
        <v>77</v>
      </c>
      <c r="B70" s="139">
        <v>406294.66419851728</v>
      </c>
      <c r="C70" s="139">
        <v>38248.399098326503</v>
      </c>
      <c r="D70" s="139">
        <v>554420.78354604379</v>
      </c>
      <c r="E70" s="139">
        <v>11474.859278597847</v>
      </c>
      <c r="F70" s="139">
        <v>50325.610746928854</v>
      </c>
      <c r="G70" s="139">
        <v>953960.17915278592</v>
      </c>
      <c r="H70" s="139">
        <v>184353.70791024301</v>
      </c>
      <c r="I70" s="141">
        <v>426.11058478222628</v>
      </c>
      <c r="J70" s="147">
        <v>59366.468055651116</v>
      </c>
      <c r="K70" s="147">
        <v>6236.3801719214562</v>
      </c>
      <c r="L70" s="141">
        <v>53130.087883729662</v>
      </c>
      <c r="M70" s="141">
        <v>2258870.7825718769</v>
      </c>
    </row>
    <row r="71" spans="1:14" x14ac:dyDescent="0.2">
      <c r="A71" s="152" t="s">
        <v>115</v>
      </c>
      <c r="B71" s="139">
        <v>327918.3156025646</v>
      </c>
      <c r="C71" s="139">
        <v>34655.393511915885</v>
      </c>
      <c r="D71" s="139">
        <v>219836.05248626947</v>
      </c>
      <c r="E71" s="139">
        <v>10042.677038780956</v>
      </c>
      <c r="F71" s="139">
        <v>39225.234043433447</v>
      </c>
      <c r="G71" s="139">
        <v>935743.86679586605</v>
      </c>
      <c r="H71" s="139">
        <v>209907.96360507898</v>
      </c>
      <c r="I71" s="141">
        <v>289.20430722143294</v>
      </c>
      <c r="J71" s="147">
        <v>30504.933372383734</v>
      </c>
      <c r="K71" s="147">
        <v>5146.6427416279948</v>
      </c>
      <c r="L71" s="141">
        <v>25358.290630755739</v>
      </c>
      <c r="M71" s="141">
        <v>1808123.6407635144</v>
      </c>
    </row>
    <row r="72" spans="1:14" x14ac:dyDescent="0.2">
      <c r="A72" s="152" t="s">
        <v>116</v>
      </c>
      <c r="B72" s="139">
        <v>308189.91765411961</v>
      </c>
      <c r="C72" s="139">
        <v>71520.975820565451</v>
      </c>
      <c r="D72" s="139">
        <v>216418.89944857551</v>
      </c>
      <c r="E72" s="139">
        <v>8179.1436091364667</v>
      </c>
      <c r="F72" s="139">
        <v>31602.386621969679</v>
      </c>
      <c r="G72" s="139">
        <v>726924.14057189401</v>
      </c>
      <c r="H72" s="139">
        <v>189591.69060115347</v>
      </c>
      <c r="I72" s="139">
        <v>579.49613615144972</v>
      </c>
      <c r="J72" s="139">
        <v>27144.336140128828</v>
      </c>
      <c r="K72" s="139">
        <v>13040.622054004345</v>
      </c>
      <c r="L72" s="139">
        <v>14103.714086124482</v>
      </c>
      <c r="M72" s="141">
        <v>1580150.9866036945</v>
      </c>
    </row>
    <row r="73" spans="1:14" x14ac:dyDescent="0.2">
      <c r="A73" s="152" t="s">
        <v>117</v>
      </c>
      <c r="B73" s="139">
        <v>339689.8903446747</v>
      </c>
      <c r="C73" s="139">
        <v>526642.47232803237</v>
      </c>
      <c r="D73" s="139">
        <v>55037.994326060762</v>
      </c>
      <c r="E73" s="139">
        <v>12291.980984168255</v>
      </c>
      <c r="F73" s="139">
        <v>38081.15965773011</v>
      </c>
      <c r="G73" s="139">
        <v>715120.64268165769</v>
      </c>
      <c r="H73" s="139">
        <v>169936.78082342781</v>
      </c>
      <c r="I73" s="139">
        <v>186.67097035940751</v>
      </c>
      <c r="J73" s="139">
        <v>102468.16042492686</v>
      </c>
      <c r="K73" s="139">
        <v>84419.14970503209</v>
      </c>
      <c r="L73" s="139">
        <v>18049.010719894766</v>
      </c>
      <c r="M73" s="141">
        <v>1959455.7525410377</v>
      </c>
    </row>
    <row r="74" spans="1:14" x14ac:dyDescent="0.2">
      <c r="A74" s="152" t="s">
        <v>118</v>
      </c>
      <c r="B74" s="139">
        <v>407103.08748560911</v>
      </c>
      <c r="C74" s="139">
        <v>190938.95673815202</v>
      </c>
      <c r="D74" s="139">
        <v>62282.991119430408</v>
      </c>
      <c r="E74" s="139">
        <v>15644.368306783894</v>
      </c>
      <c r="F74" s="139">
        <v>57848.117809981086</v>
      </c>
      <c r="G74" s="139">
        <v>817740.95018200774</v>
      </c>
      <c r="H74" s="139">
        <v>171383.7162428411</v>
      </c>
      <c r="I74" s="139">
        <v>-328.241278217</v>
      </c>
      <c r="J74" s="139">
        <v>54286.34062224166</v>
      </c>
      <c r="K74" s="139">
        <v>37989.318792238431</v>
      </c>
      <c r="L74" s="139">
        <v>16297.021830003228</v>
      </c>
      <c r="M74" s="141">
        <v>1776900.2872288299</v>
      </c>
    </row>
    <row r="75" spans="1:14" x14ac:dyDescent="0.2">
      <c r="A75" s="152" t="s">
        <v>119</v>
      </c>
      <c r="B75" s="139">
        <v>431986.06129091134</v>
      </c>
      <c r="C75" s="139">
        <v>180283.0384065226</v>
      </c>
      <c r="D75" s="139">
        <v>58734.880273463757</v>
      </c>
      <c r="E75" s="139">
        <v>21971.66546178807</v>
      </c>
      <c r="F75" s="139">
        <v>61073.796526669554</v>
      </c>
      <c r="G75" s="139">
        <v>897759.6193844243</v>
      </c>
      <c r="H75" s="139">
        <v>213840.21218525429</v>
      </c>
      <c r="I75" s="139">
        <v>131.25809807309597</v>
      </c>
      <c r="J75" s="139">
        <v>58598.034791327082</v>
      </c>
      <c r="K75" s="139">
        <v>35098.27167080783</v>
      </c>
      <c r="L75" s="139">
        <v>23499.763120519252</v>
      </c>
      <c r="M75" s="141">
        <v>1924378.566418434</v>
      </c>
    </row>
    <row r="76" spans="1:14" x14ac:dyDescent="0.2">
      <c r="A76" s="152" t="s">
        <v>120</v>
      </c>
      <c r="B76" s="139">
        <v>338871.22572474525</v>
      </c>
      <c r="C76" s="139">
        <v>171685.26783122111</v>
      </c>
      <c r="D76" s="139">
        <v>51988.130274533833</v>
      </c>
      <c r="E76" s="139">
        <v>15873.717592796993</v>
      </c>
      <c r="F76" s="139">
        <v>62908.328611667101</v>
      </c>
      <c r="G76" s="139">
        <v>931523.93576021015</v>
      </c>
      <c r="H76" s="139">
        <v>195416.28771157336</v>
      </c>
      <c r="I76" s="139">
        <v>146.30904097897397</v>
      </c>
      <c r="J76" s="139">
        <v>49910.269545900141</v>
      </c>
      <c r="K76" s="139">
        <v>30991.643099582463</v>
      </c>
      <c r="L76" s="139">
        <v>18918.626446317678</v>
      </c>
      <c r="M76" s="141">
        <v>1818323.4720936269</v>
      </c>
    </row>
    <row r="77" spans="1:14" x14ac:dyDescent="0.2">
      <c r="A77" s="152" t="s">
        <v>121</v>
      </c>
      <c r="B77" s="139">
        <v>345526.11983537377</v>
      </c>
      <c r="C77" s="139">
        <v>42882.123778480942</v>
      </c>
      <c r="D77" s="139">
        <v>51313.870876010304</v>
      </c>
      <c r="E77" s="139">
        <v>17211.967628575167</v>
      </c>
      <c r="F77" s="139">
        <v>68237.10873309648</v>
      </c>
      <c r="G77" s="139">
        <v>925789.73322244256</v>
      </c>
      <c r="H77" s="139">
        <v>209077.06231414693</v>
      </c>
      <c r="I77" s="139">
        <v>560.65769303289892</v>
      </c>
      <c r="J77" s="139">
        <v>26581.419646231949</v>
      </c>
      <c r="K77" s="139">
        <v>8639.9999493196701</v>
      </c>
      <c r="L77" s="139">
        <v>17941.419696912279</v>
      </c>
      <c r="M77" s="141">
        <v>1687180.063727391</v>
      </c>
    </row>
    <row r="78" spans="1:14" x14ac:dyDescent="0.2">
      <c r="A78" s="152" t="s">
        <v>122</v>
      </c>
      <c r="B78" s="139">
        <v>355766.04137453332</v>
      </c>
      <c r="C78" s="139">
        <v>34859.670165038449</v>
      </c>
      <c r="D78" s="139">
        <v>51151.454899329299</v>
      </c>
      <c r="E78" s="139">
        <v>19992.782040020858</v>
      </c>
      <c r="F78" s="139">
        <v>85998.996969998567</v>
      </c>
      <c r="G78" s="139">
        <v>1124615.4858029869</v>
      </c>
      <c r="H78" s="139">
        <v>190661.03732795143</v>
      </c>
      <c r="I78" s="139">
        <v>96.191156489332002</v>
      </c>
      <c r="J78" s="139">
        <v>25376.896809503771</v>
      </c>
      <c r="K78" s="139">
        <v>6259.3660787410172</v>
      </c>
      <c r="L78" s="139">
        <v>19117.530730762752</v>
      </c>
      <c r="M78" s="141">
        <v>1888518.5565458518</v>
      </c>
    </row>
    <row r="79" spans="1:14" x14ac:dyDescent="0.2">
      <c r="A79" s="152" t="s">
        <v>123</v>
      </c>
      <c r="B79" s="139">
        <v>333730.26774044952</v>
      </c>
      <c r="C79" s="139">
        <v>48197.246773879997</v>
      </c>
      <c r="D79" s="139">
        <v>36547.366466833329</v>
      </c>
      <c r="E79" s="139">
        <v>25642.369951325385</v>
      </c>
      <c r="F79" s="139">
        <v>71390.663304602931</v>
      </c>
      <c r="G79" s="139">
        <v>1115600.9373794708</v>
      </c>
      <c r="H79" s="139">
        <v>185550.79679408175</v>
      </c>
      <c r="I79" s="139">
        <v>258.34854755803747</v>
      </c>
      <c r="J79" s="139">
        <v>22608.722438400393</v>
      </c>
      <c r="K79" s="139">
        <v>6162.192993655096</v>
      </c>
      <c r="L79" s="139">
        <v>16446.529444745298</v>
      </c>
      <c r="M79" s="141">
        <v>1839526.7193966021</v>
      </c>
    </row>
    <row r="80" spans="1:14" x14ac:dyDescent="0.2">
      <c r="A80" s="152" t="s">
        <v>124</v>
      </c>
      <c r="B80" s="139">
        <v>412019.97906435927</v>
      </c>
      <c r="C80" s="139">
        <v>60977.439490236895</v>
      </c>
      <c r="D80" s="139">
        <v>48285.124829591841</v>
      </c>
      <c r="E80" s="139">
        <v>19500.155647775562</v>
      </c>
      <c r="F80" s="139">
        <v>70517.585202258299</v>
      </c>
      <c r="G80" s="139">
        <v>969491.22786379862</v>
      </c>
      <c r="H80" s="139">
        <v>293480.35222159838</v>
      </c>
      <c r="I80" s="139">
        <v>105.55974478934878</v>
      </c>
      <c r="J80" s="139">
        <v>18577.182405712825</v>
      </c>
      <c r="K80" s="139">
        <v>9782.5670733085553</v>
      </c>
      <c r="L80" s="139">
        <v>8794.6153324042698</v>
      </c>
      <c r="M80" s="141">
        <v>1892954.6064701208</v>
      </c>
    </row>
    <row r="81" spans="1:14" x14ac:dyDescent="0.2">
      <c r="A81" s="150" t="s">
        <v>162</v>
      </c>
      <c r="B81" s="153">
        <f>SUM(B82:B93)</f>
        <v>4041587.4465393368</v>
      </c>
      <c r="C81" s="153">
        <f t="shared" ref="C81:L81" si="6">SUM(C82:C93)</f>
        <v>1509614.6551381426</v>
      </c>
      <c r="D81" s="153">
        <f t="shared" si="6"/>
        <v>1556425.6345761195</v>
      </c>
      <c r="E81" s="153">
        <f t="shared" si="6"/>
        <v>290924.60718953132</v>
      </c>
      <c r="F81" s="153">
        <f t="shared" si="6"/>
        <v>771631.03375784052</v>
      </c>
      <c r="G81" s="153">
        <f t="shared" si="6"/>
        <v>11720371.958382582</v>
      </c>
      <c r="H81" s="153">
        <f t="shared" si="6"/>
        <v>2630127.5612384756</v>
      </c>
      <c r="I81" s="153">
        <f t="shared" si="6"/>
        <v>15072.719966862813</v>
      </c>
      <c r="J81" s="153">
        <f t="shared" si="6"/>
        <v>526331.72835493379</v>
      </c>
      <c r="K81" s="153">
        <f t="shared" si="6"/>
        <v>246758.78418746282</v>
      </c>
      <c r="L81" s="153">
        <f t="shared" si="6"/>
        <v>279572.94416747097</v>
      </c>
      <c r="M81" s="153">
        <f>SUM(M82:M93)</f>
        <v>23062087.345143825</v>
      </c>
    </row>
    <row r="82" spans="1:14" x14ac:dyDescent="0.2">
      <c r="A82" s="152" t="s">
        <v>114</v>
      </c>
      <c r="B82" s="139">
        <v>358158.15271666076</v>
      </c>
      <c r="C82" s="139">
        <v>38481.758990324597</v>
      </c>
      <c r="D82" s="139">
        <v>124763.50912194254</v>
      </c>
      <c r="E82" s="139">
        <v>19054.803805318708</v>
      </c>
      <c r="F82" s="139">
        <v>59404.065316329521</v>
      </c>
      <c r="G82" s="139">
        <v>1087761.7233787286</v>
      </c>
      <c r="H82" s="139">
        <v>219957.36393548903</v>
      </c>
      <c r="I82" s="139">
        <v>718.88796941644898</v>
      </c>
      <c r="J82" s="139">
        <v>25513.269461767191</v>
      </c>
      <c r="K82" s="139">
        <v>7171.7295257083506</v>
      </c>
      <c r="L82" s="139">
        <v>18341.539936058842</v>
      </c>
      <c r="M82" s="139">
        <v>1933813.5346959773</v>
      </c>
    </row>
    <row r="83" spans="1:14" x14ac:dyDescent="0.2">
      <c r="A83" s="152" t="s">
        <v>77</v>
      </c>
      <c r="B83" s="139">
        <v>330173.50563465379</v>
      </c>
      <c r="C83" s="139">
        <v>68177.079407930505</v>
      </c>
      <c r="D83" s="139">
        <v>569644.72123602452</v>
      </c>
      <c r="E83" s="139">
        <v>15135.234096011822</v>
      </c>
      <c r="F83" s="139">
        <v>59098.524910231383</v>
      </c>
      <c r="G83" s="139">
        <v>938183.7536024974</v>
      </c>
      <c r="H83" s="139">
        <v>199123.25747845584</v>
      </c>
      <c r="I83" s="139">
        <v>468.35282858756835</v>
      </c>
      <c r="J83" s="139">
        <v>50999.968960901409</v>
      </c>
      <c r="K83" s="139">
        <v>7441.4027793936411</v>
      </c>
      <c r="L83" s="139">
        <v>43558.566181507769</v>
      </c>
      <c r="M83" s="139">
        <v>2231004.3981552939</v>
      </c>
    </row>
    <row r="84" spans="1:14" x14ac:dyDescent="0.2">
      <c r="A84" s="152" t="s">
        <v>115</v>
      </c>
      <c r="B84" s="139">
        <v>340711.44789292896</v>
      </c>
      <c r="C84" s="139">
        <v>64387.141292213419</v>
      </c>
      <c r="D84" s="139">
        <v>231615.44251914887</v>
      </c>
      <c r="E84" s="139">
        <v>29052.162626977697</v>
      </c>
      <c r="F84" s="139">
        <v>78281.819699000989</v>
      </c>
      <c r="G84" s="139">
        <v>874932.57439905033</v>
      </c>
      <c r="H84" s="139">
        <v>233112.17405247685</v>
      </c>
      <c r="I84" s="139">
        <v>298.1938620213881</v>
      </c>
      <c r="J84" s="139">
        <v>43326.35176140118</v>
      </c>
      <c r="K84" s="139">
        <v>8188.6197857729558</v>
      </c>
      <c r="L84" s="139">
        <v>35137.731975628223</v>
      </c>
      <c r="M84" s="139">
        <v>1895717.3081052196</v>
      </c>
    </row>
    <row r="85" spans="1:14" x14ac:dyDescent="0.2">
      <c r="A85" s="152" t="s">
        <v>116</v>
      </c>
      <c r="B85" s="139">
        <v>305920.69282830262</v>
      </c>
      <c r="C85" s="139">
        <v>63550.634584677908</v>
      </c>
      <c r="D85" s="139">
        <v>198398.10261072498</v>
      </c>
      <c r="E85" s="139">
        <v>18959.278871394177</v>
      </c>
      <c r="F85" s="139">
        <v>71374.761855269535</v>
      </c>
      <c r="G85" s="139">
        <v>887980.03028431651</v>
      </c>
      <c r="H85" s="139">
        <v>202633.9397140881</v>
      </c>
      <c r="I85" s="139">
        <v>1549.3339987274605</v>
      </c>
      <c r="J85" s="139">
        <v>25573.792586212356</v>
      </c>
      <c r="K85" s="139">
        <v>10176.287705427179</v>
      </c>
      <c r="L85" s="139">
        <v>15397.504880785176</v>
      </c>
      <c r="M85" s="139">
        <v>1775940.5673337136</v>
      </c>
    </row>
    <row r="86" spans="1:14" x14ac:dyDescent="0.2">
      <c r="A86" s="152" t="s">
        <v>117</v>
      </c>
      <c r="B86" s="139">
        <v>322891.4828742448</v>
      </c>
      <c r="C86" s="139">
        <v>581613.34625364223</v>
      </c>
      <c r="D86" s="139">
        <v>80160.920570749469</v>
      </c>
      <c r="E86" s="139">
        <v>20466.765656224296</v>
      </c>
      <c r="F86" s="139">
        <v>73477.304259051452</v>
      </c>
      <c r="G86" s="139">
        <v>918796.39884152566</v>
      </c>
      <c r="H86" s="139">
        <v>209110.99336043381</v>
      </c>
      <c r="I86" s="139">
        <v>1127.3539839223363</v>
      </c>
      <c r="J86" s="139">
        <v>107712.03264881171</v>
      </c>
      <c r="K86" s="139">
        <v>91309.676866929934</v>
      </c>
      <c r="L86" s="139">
        <v>16402.355781881779</v>
      </c>
      <c r="M86" s="139">
        <v>2315356.5984486057</v>
      </c>
    </row>
    <row r="87" spans="1:14" x14ac:dyDescent="0.2">
      <c r="A87" s="152" t="s">
        <v>118</v>
      </c>
      <c r="B87" s="139">
        <v>320936.24586688838</v>
      </c>
      <c r="C87" s="139">
        <v>163534.09655817202</v>
      </c>
      <c r="D87" s="139">
        <v>64901.801845014867</v>
      </c>
      <c r="E87" s="139">
        <v>25340.687641552449</v>
      </c>
      <c r="F87" s="139">
        <v>72396.602203547591</v>
      </c>
      <c r="G87" s="139">
        <v>908825.16419680964</v>
      </c>
      <c r="H87" s="139">
        <v>207586.44613807672</v>
      </c>
      <c r="I87" s="139">
        <v>1538.8956859376622</v>
      </c>
      <c r="J87" s="139">
        <v>46616.98232170703</v>
      </c>
      <c r="K87" s="139">
        <v>34032.247517564632</v>
      </c>
      <c r="L87" s="139">
        <v>12584.734804142397</v>
      </c>
      <c r="M87" s="139">
        <v>1811676.9224577064</v>
      </c>
    </row>
    <row r="88" spans="1:14" x14ac:dyDescent="0.2">
      <c r="A88" s="152" t="s">
        <v>119</v>
      </c>
      <c r="B88" s="139">
        <v>337364.55590298073</v>
      </c>
      <c r="C88" s="139">
        <v>155535.95045063822</v>
      </c>
      <c r="D88" s="139">
        <v>59562.393693289385</v>
      </c>
      <c r="E88" s="139">
        <v>22661.013143047814</v>
      </c>
      <c r="F88" s="139">
        <v>66112.963842205732</v>
      </c>
      <c r="G88" s="139">
        <v>1030394.8284506182</v>
      </c>
      <c r="H88" s="139">
        <v>221622.76760179017</v>
      </c>
      <c r="I88" s="139">
        <v>1242.8544543651226</v>
      </c>
      <c r="J88" s="139">
        <v>44575.203434820956</v>
      </c>
      <c r="K88" s="139">
        <v>32476.061216650618</v>
      </c>
      <c r="L88" s="139">
        <v>12099.142218170338</v>
      </c>
      <c r="M88" s="139">
        <v>1939072.5309737562</v>
      </c>
    </row>
    <row r="89" spans="1:14" x14ac:dyDescent="0.2">
      <c r="A89" s="152" t="s">
        <v>120</v>
      </c>
      <c r="B89" s="139">
        <v>342558.39581271063</v>
      </c>
      <c r="C89" s="139">
        <v>142004.80729130498</v>
      </c>
      <c r="D89" s="139">
        <v>52533.385758004981</v>
      </c>
      <c r="E89" s="139">
        <v>23944.308062289027</v>
      </c>
      <c r="F89" s="139">
        <v>67432.713526831722</v>
      </c>
      <c r="G89" s="139">
        <v>993515.70829937165</v>
      </c>
      <c r="H89" s="139">
        <v>221747.14209894341</v>
      </c>
      <c r="I89" s="139">
        <v>213.94703042224799</v>
      </c>
      <c r="J89" s="139">
        <v>43629.470243364813</v>
      </c>
      <c r="K89" s="139">
        <v>27565.842383389288</v>
      </c>
      <c r="L89" s="139">
        <v>16063.627859975524</v>
      </c>
      <c r="M89" s="139">
        <v>1887579.8781232436</v>
      </c>
    </row>
    <row r="90" spans="1:14" x14ac:dyDescent="0.2">
      <c r="A90" s="152" t="s">
        <v>121</v>
      </c>
      <c r="B90" s="139">
        <v>317619.36292082228</v>
      </c>
      <c r="C90" s="139">
        <v>59260.861263846295</v>
      </c>
      <c r="D90" s="139">
        <v>45870.000111221547</v>
      </c>
      <c r="E90" s="139">
        <v>51301.025914133483</v>
      </c>
      <c r="F90" s="139">
        <v>66668.132942236814</v>
      </c>
      <c r="G90" s="139">
        <v>988149.89319661341</v>
      </c>
      <c r="H90" s="139">
        <v>225366.5223006407</v>
      </c>
      <c r="I90" s="139">
        <v>625.59538960289763</v>
      </c>
      <c r="J90" s="139">
        <v>19804.570161827836</v>
      </c>
      <c r="K90" s="139">
        <v>8083.7378616908582</v>
      </c>
      <c r="L90" s="139">
        <v>11720.832300136979</v>
      </c>
      <c r="M90" s="139">
        <v>1774665.9642009453</v>
      </c>
    </row>
    <row r="91" spans="1:14" x14ac:dyDescent="0.2">
      <c r="A91" s="152" t="s">
        <v>122</v>
      </c>
      <c r="B91" s="139">
        <v>339721.18883459456</v>
      </c>
      <c r="C91" s="139">
        <v>70522.186489481144</v>
      </c>
      <c r="D91" s="139">
        <v>47596.730340822804</v>
      </c>
      <c r="E91" s="139">
        <v>19950.459806734099</v>
      </c>
      <c r="F91" s="139">
        <v>69845.528025128602</v>
      </c>
      <c r="G91" s="139">
        <v>1017201.4738858714</v>
      </c>
      <c r="H91" s="139">
        <v>210984.08860511726</v>
      </c>
      <c r="I91" s="139">
        <v>454.03101049366614</v>
      </c>
      <c r="J91" s="139">
        <v>73934.118907384822</v>
      </c>
      <c r="K91" s="139">
        <v>7109.2836871823465</v>
      </c>
      <c r="L91" s="139">
        <v>66824.835220202469</v>
      </c>
      <c r="M91" s="139">
        <v>1850209.8059056285</v>
      </c>
    </row>
    <row r="92" spans="1:14" x14ac:dyDescent="0.2">
      <c r="A92" s="152" t="s">
        <v>123</v>
      </c>
      <c r="B92" s="139">
        <v>319499.9773571706</v>
      </c>
      <c r="C92" s="139">
        <v>51434.102030537179</v>
      </c>
      <c r="D92" s="139">
        <v>36905.42468096198</v>
      </c>
      <c r="E92" s="139">
        <v>19185.380446425072</v>
      </c>
      <c r="F92" s="139">
        <v>52149.200763704575</v>
      </c>
      <c r="G92" s="139">
        <v>1021663.510482562</v>
      </c>
      <c r="H92" s="139">
        <v>233245.14556399995</v>
      </c>
      <c r="I92" s="139">
        <v>358.99417435061468</v>
      </c>
      <c r="J92" s="139">
        <v>22152.110211527859</v>
      </c>
      <c r="K92" s="139">
        <v>6128.6832925883009</v>
      </c>
      <c r="L92" s="139">
        <v>16023.426918939558</v>
      </c>
      <c r="M92" s="139">
        <v>1756593.8457112398</v>
      </c>
    </row>
    <row r="93" spans="1:14" x14ac:dyDescent="0.2">
      <c r="A93" s="152" t="s">
        <v>124</v>
      </c>
      <c r="B93" s="139">
        <v>406032.43789737893</v>
      </c>
      <c r="C93" s="139">
        <v>51112.690525374128</v>
      </c>
      <c r="D93" s="139">
        <v>44473.202088213176</v>
      </c>
      <c r="E93" s="139">
        <v>25873.487119422694</v>
      </c>
      <c r="F93" s="139">
        <v>35389.416414302483</v>
      </c>
      <c r="G93" s="139">
        <v>1052966.899364617</v>
      </c>
      <c r="H93" s="139">
        <v>245637.72038896396</v>
      </c>
      <c r="I93" s="139">
        <v>6476.2795790154005</v>
      </c>
      <c r="J93" s="139">
        <v>22493.857655206615</v>
      </c>
      <c r="K93" s="139">
        <v>7075.2115651646991</v>
      </c>
      <c r="L93" s="139">
        <v>15418.646090041915</v>
      </c>
      <c r="M93" s="139">
        <v>1890455.9910324945</v>
      </c>
    </row>
    <row r="94" spans="1:14" x14ac:dyDescent="0.2">
      <c r="A94" s="150">
        <v>2022</v>
      </c>
      <c r="B94" s="153">
        <f>SUM(B95:B106)</f>
        <v>4102641.8660629289</v>
      </c>
      <c r="C94" s="153">
        <f t="shared" ref="C94:L94" si="7">SUM(C95:C106)</f>
        <v>1360242.5292030871</v>
      </c>
      <c r="D94" s="153">
        <f t="shared" si="7"/>
        <v>1579078.1257783526</v>
      </c>
      <c r="E94" s="153">
        <f t="shared" si="7"/>
        <v>293161.53336111846</v>
      </c>
      <c r="F94" s="153">
        <f t="shared" si="7"/>
        <v>561192.13711950718</v>
      </c>
      <c r="G94" s="153">
        <f t="shared" si="7"/>
        <v>10957696.325460881</v>
      </c>
      <c r="H94" s="153">
        <f t="shared" si="7"/>
        <v>2869813.0185222006</v>
      </c>
      <c r="I94" s="153">
        <f t="shared" si="7"/>
        <v>32590.659920121027</v>
      </c>
      <c r="J94" s="153">
        <f t="shared" si="7"/>
        <v>525095.27743144357</v>
      </c>
      <c r="K94" s="153">
        <f t="shared" si="7"/>
        <v>246006.52283662753</v>
      </c>
      <c r="L94" s="153">
        <f t="shared" si="7"/>
        <v>279088.75459481589</v>
      </c>
      <c r="M94" s="153">
        <f>SUM(M95:M106)</f>
        <v>22281511.47285964</v>
      </c>
    </row>
    <row r="95" spans="1:14" x14ac:dyDescent="0.2">
      <c r="A95" s="152" t="s">
        <v>114</v>
      </c>
      <c r="B95" s="139">
        <v>303475.08068367594</v>
      </c>
      <c r="C95" s="139">
        <v>72958.131344337075</v>
      </c>
      <c r="D95" s="139">
        <v>118176.49125522235</v>
      </c>
      <c r="E95" s="139">
        <v>23040.067571772553</v>
      </c>
      <c r="F95" s="139">
        <v>35545.106332991047</v>
      </c>
      <c r="G95" s="139">
        <v>1066112.7123290701</v>
      </c>
      <c r="H95" s="139">
        <v>232859.27101008367</v>
      </c>
      <c r="I95" s="139">
        <v>192.32438255894783</v>
      </c>
      <c r="J95" s="139">
        <v>30427.259461551879</v>
      </c>
      <c r="K95" s="139">
        <v>7381.8800323326714</v>
      </c>
      <c r="L95" s="139">
        <v>23045.379429219207</v>
      </c>
      <c r="M95" s="139">
        <v>1882786.4443712635</v>
      </c>
    </row>
    <row r="96" spans="1:14" x14ac:dyDescent="0.2">
      <c r="A96" s="152" t="s">
        <v>77</v>
      </c>
      <c r="B96" s="139">
        <v>303534.41951903928</v>
      </c>
      <c r="C96" s="139">
        <v>31525.033802193815</v>
      </c>
      <c r="D96" s="139">
        <v>519908.95772343827</v>
      </c>
      <c r="E96" s="139">
        <v>21443.24650852065</v>
      </c>
      <c r="F96" s="139">
        <v>42897.056076203189</v>
      </c>
      <c r="G96" s="139">
        <v>900273.6387452425</v>
      </c>
      <c r="H96" s="139">
        <v>228513.24614008665</v>
      </c>
      <c r="I96" s="139">
        <v>399.98167639721885</v>
      </c>
      <c r="J96" s="139">
        <v>59672.903376308706</v>
      </c>
      <c r="K96" s="139">
        <v>6184.2738442660338</v>
      </c>
      <c r="L96" s="139">
        <v>53488.629532042673</v>
      </c>
      <c r="M96" s="139">
        <v>2108168.4835674302</v>
      </c>
      <c r="N96" s="152"/>
    </row>
    <row r="97" spans="1:14" x14ac:dyDescent="0.2">
      <c r="A97" s="152" t="s">
        <v>115</v>
      </c>
      <c r="B97" s="139">
        <v>302241.60051808349</v>
      </c>
      <c r="C97" s="139">
        <v>48401.017495949454</v>
      </c>
      <c r="D97" s="139">
        <v>198643.08996603909</v>
      </c>
      <c r="E97" s="139">
        <v>36939.196822879159</v>
      </c>
      <c r="F97" s="139">
        <v>96639.856268042524</v>
      </c>
      <c r="G97" s="139">
        <v>878589.36773375003</v>
      </c>
      <c r="H97" s="139">
        <v>213668.65886053495</v>
      </c>
      <c r="I97" s="139">
        <v>625.40437240193546</v>
      </c>
      <c r="J97" s="139">
        <v>42996.102487154007</v>
      </c>
      <c r="K97" s="139">
        <v>7105.3259271350562</v>
      </c>
      <c r="L97" s="139">
        <v>35890.776560018952</v>
      </c>
      <c r="M97" s="139">
        <v>1818744.2945248347</v>
      </c>
      <c r="N97" s="152"/>
    </row>
    <row r="98" spans="1:14" x14ac:dyDescent="0.2">
      <c r="A98" s="152" t="s">
        <v>116</v>
      </c>
      <c r="B98" s="139">
        <v>307222.57179102313</v>
      </c>
      <c r="C98" s="139">
        <v>49592.322899993625</v>
      </c>
      <c r="D98" s="139">
        <v>122728.16652657955</v>
      </c>
      <c r="E98" s="139">
        <v>22156.169428073674</v>
      </c>
      <c r="F98" s="139">
        <v>30335.145772114382</v>
      </c>
      <c r="G98" s="139">
        <v>964687.29909493716</v>
      </c>
      <c r="H98" s="139">
        <v>226772.60527097189</v>
      </c>
      <c r="I98" s="139">
        <v>970.37687492205248</v>
      </c>
      <c r="J98" s="139">
        <v>27879.28970889725</v>
      </c>
      <c r="K98" s="139">
        <v>8888.6345477588184</v>
      </c>
      <c r="L98" s="139">
        <v>18990.655161138431</v>
      </c>
      <c r="M98" s="139">
        <v>1752343.9473675126</v>
      </c>
      <c r="N98" s="152"/>
    </row>
    <row r="99" spans="1:14" x14ac:dyDescent="0.2">
      <c r="A99" s="152" t="s">
        <v>117</v>
      </c>
      <c r="B99" s="139">
        <v>335018.894340484</v>
      </c>
      <c r="C99" s="139">
        <v>565969.60340771428</v>
      </c>
      <c r="D99" s="139">
        <v>129304.24616221324</v>
      </c>
      <c r="E99" s="139">
        <v>28499.23803956763</v>
      </c>
      <c r="F99" s="139">
        <v>43777.678792142753</v>
      </c>
      <c r="G99" s="139">
        <v>938549.53920346044</v>
      </c>
      <c r="H99" s="139">
        <v>222226.92406005494</v>
      </c>
      <c r="I99" s="139">
        <v>5231.4672117894224</v>
      </c>
      <c r="J99" s="139">
        <v>118585.17993888054</v>
      </c>
      <c r="K99" s="139">
        <v>93932.456359485979</v>
      </c>
      <c r="L99" s="139">
        <v>24652.723579394558</v>
      </c>
      <c r="M99" s="139">
        <v>2387162.7711563078</v>
      </c>
      <c r="N99" s="152"/>
    </row>
    <row r="100" spans="1:14" x14ac:dyDescent="0.2">
      <c r="A100" s="152" t="s">
        <v>118</v>
      </c>
      <c r="B100" s="139">
        <v>372703.7396450626</v>
      </c>
      <c r="C100" s="139">
        <v>109941.89380134265</v>
      </c>
      <c r="D100" s="139">
        <v>115983.78034225892</v>
      </c>
      <c r="E100" s="139">
        <v>34415.809058479004</v>
      </c>
      <c r="F100" s="139">
        <v>46223.389153377379</v>
      </c>
      <c r="G100" s="139">
        <v>979665.99756308622</v>
      </c>
      <c r="H100" s="139">
        <v>213737.7465050793</v>
      </c>
      <c r="I100" s="139">
        <v>7310.4081809760446</v>
      </c>
      <c r="J100" s="139">
        <v>41701.0697858165</v>
      </c>
      <c r="K100" s="139">
        <v>23717.381409490168</v>
      </c>
      <c r="L100" s="139">
        <v>17983.688376326332</v>
      </c>
      <c r="M100" s="139">
        <v>1921683.8340354788</v>
      </c>
      <c r="N100" s="152"/>
    </row>
    <row r="101" spans="1:14" x14ac:dyDescent="0.2">
      <c r="A101" s="152" t="s">
        <v>119</v>
      </c>
      <c r="B101" s="139">
        <v>339875.45315738249</v>
      </c>
      <c r="C101" s="139">
        <v>109625.30158466189</v>
      </c>
      <c r="D101" s="139">
        <v>107017.3335691689</v>
      </c>
      <c r="E101" s="139">
        <v>20507.991981953095</v>
      </c>
      <c r="F101" s="139">
        <v>47603.15796103621</v>
      </c>
      <c r="G101" s="139">
        <v>1005068.948101324</v>
      </c>
      <c r="H101" s="139">
        <v>250558.24945964376</v>
      </c>
      <c r="I101" s="139">
        <v>7765.6970361247159</v>
      </c>
      <c r="J101" s="139">
        <v>40067.783936687796</v>
      </c>
      <c r="K101" s="139">
        <v>22897.341120255638</v>
      </c>
      <c r="L101" s="139">
        <v>17170.442816432158</v>
      </c>
      <c r="M101" s="139">
        <v>1928089.9167879829</v>
      </c>
      <c r="N101" s="152"/>
    </row>
    <row r="102" spans="1:14" x14ac:dyDescent="0.2">
      <c r="A102" s="152" t="s">
        <v>120</v>
      </c>
      <c r="B102" s="139">
        <v>310634.2314679728</v>
      </c>
      <c r="C102" s="139">
        <v>111344.19608592014</v>
      </c>
      <c r="D102" s="139">
        <v>59310.132406674245</v>
      </c>
      <c r="E102" s="139">
        <v>19198.231118015821</v>
      </c>
      <c r="F102" s="139">
        <v>48366.422370902488</v>
      </c>
      <c r="G102" s="139">
        <v>851937.8511638327</v>
      </c>
      <c r="H102" s="139">
        <v>246274.13994902672</v>
      </c>
      <c r="I102" s="139">
        <v>2032.4009834319238</v>
      </c>
      <c r="J102" s="139">
        <v>40101.585532230194</v>
      </c>
      <c r="K102" s="139">
        <v>22634.386617717657</v>
      </c>
      <c r="L102" s="139">
        <v>17467.198914512537</v>
      </c>
      <c r="M102" s="139">
        <v>1689199.1910780068</v>
      </c>
      <c r="N102" s="152"/>
    </row>
    <row r="103" spans="1:14" x14ac:dyDescent="0.2">
      <c r="A103" s="152" t="s">
        <v>121</v>
      </c>
      <c r="B103" s="139">
        <v>344596.73189809907</v>
      </c>
      <c r="C103" s="139">
        <v>103197.20269583503</v>
      </c>
      <c r="D103" s="139">
        <v>54017.069702452645</v>
      </c>
      <c r="E103" s="139">
        <v>19981.32082455976</v>
      </c>
      <c r="F103" s="139">
        <v>49581.150700109916</v>
      </c>
      <c r="G103" s="139">
        <v>856513.29014983121</v>
      </c>
      <c r="H103" s="139">
        <v>261569.02647304794</v>
      </c>
      <c r="I103" s="139">
        <v>1855.2622507994029</v>
      </c>
      <c r="J103" s="139">
        <v>41995.936001463953</v>
      </c>
      <c r="K103" s="139">
        <v>20833.294037910451</v>
      </c>
      <c r="L103" s="139">
        <v>21162.641963553502</v>
      </c>
      <c r="M103" s="139">
        <v>1733306.990696199</v>
      </c>
      <c r="N103" s="152"/>
    </row>
    <row r="104" spans="1:14" x14ac:dyDescent="0.2">
      <c r="A104" s="152" t="s">
        <v>122</v>
      </c>
      <c r="B104" s="139">
        <v>343154.02745576942</v>
      </c>
      <c r="C104" s="139">
        <v>97608.610931080824</v>
      </c>
      <c r="D104" s="139">
        <v>52100.936416753822</v>
      </c>
      <c r="E104" s="139">
        <v>17241.137067405478</v>
      </c>
      <c r="F104" s="139">
        <v>38837.555696568554</v>
      </c>
      <c r="G104" s="139">
        <v>833825.239779211</v>
      </c>
      <c r="H104" s="139">
        <v>263826.40560763812</v>
      </c>
      <c r="I104" s="139">
        <v>2185.0480164933902</v>
      </c>
      <c r="J104" s="139">
        <v>35805.912757108134</v>
      </c>
      <c r="K104" s="139">
        <v>18675.073004133683</v>
      </c>
      <c r="L104" s="139">
        <v>17130.839752974451</v>
      </c>
      <c r="M104" s="139">
        <v>1684584.873728029</v>
      </c>
      <c r="N104" s="152"/>
    </row>
    <row r="105" spans="1:14" x14ac:dyDescent="0.2">
      <c r="A105" s="152" t="s">
        <v>123</v>
      </c>
      <c r="B105" s="139">
        <v>349231.90485417633</v>
      </c>
      <c r="C105" s="139">
        <v>27902.802152471941</v>
      </c>
      <c r="D105" s="139">
        <v>43509.693114961337</v>
      </c>
      <c r="E105" s="139">
        <v>19733.655231743516</v>
      </c>
      <c r="F105" s="139">
        <v>36660.356086680789</v>
      </c>
      <c r="G105" s="139">
        <v>832455.65077560337</v>
      </c>
      <c r="H105" s="139">
        <v>244278.18218693565</v>
      </c>
      <c r="I105" s="139">
        <v>1137.6104869723529</v>
      </c>
      <c r="J105" s="139">
        <v>21774.923575897999</v>
      </c>
      <c r="K105" s="139">
        <v>6356.7509905114348</v>
      </c>
      <c r="L105" s="139">
        <v>15418.172585386565</v>
      </c>
      <c r="M105" s="139">
        <v>1576684.7784654433</v>
      </c>
      <c r="N105" s="152"/>
    </row>
    <row r="106" spans="1:14" x14ac:dyDescent="0.2">
      <c r="A106" s="152" t="s">
        <v>124</v>
      </c>
      <c r="B106" s="139">
        <v>490953.21073215996</v>
      </c>
      <c r="C106" s="139">
        <v>32176.413001586388</v>
      </c>
      <c r="D106" s="139">
        <v>58378.228592590283</v>
      </c>
      <c r="E106" s="139">
        <v>30005.469708148143</v>
      </c>
      <c r="F106" s="139">
        <v>44725.261909338034</v>
      </c>
      <c r="G106" s="139">
        <v>850016.79082153086</v>
      </c>
      <c r="H106" s="139">
        <v>265528.56299909711</v>
      </c>
      <c r="I106" s="139">
        <v>2884.678447253621</v>
      </c>
      <c r="J106" s="139">
        <v>24087.330869446549</v>
      </c>
      <c r="K106" s="139">
        <v>7399.7249456299587</v>
      </c>
      <c r="L106" s="139">
        <v>16687.605923816591</v>
      </c>
      <c r="M106" s="139">
        <v>1798755.947081151</v>
      </c>
      <c r="N106" s="152"/>
    </row>
    <row r="107" spans="1:14" x14ac:dyDescent="0.2">
      <c r="A107" s="150" t="s">
        <v>169</v>
      </c>
      <c r="B107" s="153">
        <f>SUM(B108:B119)</f>
        <v>4378399.2841822207</v>
      </c>
      <c r="C107" s="153">
        <f t="shared" ref="C107:M107" si="8">SUM(C108:C119)</f>
        <v>1301990.3697251268</v>
      </c>
      <c r="D107" s="153">
        <f t="shared" si="8"/>
        <v>1758354.6218980185</v>
      </c>
      <c r="E107" s="153">
        <f t="shared" si="8"/>
        <v>256894.49056873197</v>
      </c>
      <c r="F107" s="153">
        <f t="shared" si="8"/>
        <v>566818.21127718408</v>
      </c>
      <c r="G107" s="153">
        <f t="shared" si="8"/>
        <v>10408022.254952494</v>
      </c>
      <c r="H107" s="153">
        <f t="shared" si="8"/>
        <v>3211664.3813314755</v>
      </c>
      <c r="I107" s="153">
        <f t="shared" si="8"/>
        <v>50004.907371370071</v>
      </c>
      <c r="J107" s="153">
        <f t="shared" si="8"/>
        <v>607207.9950552095</v>
      </c>
      <c r="K107" s="153">
        <f t="shared" si="8"/>
        <v>256849.08971188255</v>
      </c>
      <c r="L107" s="153">
        <f t="shared" si="8"/>
        <v>350358.90534332691</v>
      </c>
      <c r="M107" s="153">
        <f t="shared" si="8"/>
        <v>22539356.516361833</v>
      </c>
      <c r="N107" s="152"/>
    </row>
    <row r="108" spans="1:14" x14ac:dyDescent="0.2">
      <c r="A108" s="152" t="s">
        <v>114</v>
      </c>
      <c r="B108" s="139">
        <v>290140.43836967752</v>
      </c>
      <c r="C108" s="139">
        <v>36011.846864645486</v>
      </c>
      <c r="D108" s="139">
        <v>186862.44924018104</v>
      </c>
      <c r="E108" s="139">
        <v>20849.623901722978</v>
      </c>
      <c r="F108" s="139">
        <v>41573.832647173869</v>
      </c>
      <c r="G108" s="139">
        <v>901223.36665239779</v>
      </c>
      <c r="H108" s="139">
        <v>277944.95059488434</v>
      </c>
      <c r="I108" s="139">
        <v>3357.6303850069594</v>
      </c>
      <c r="J108" s="139">
        <v>38719.657851436707</v>
      </c>
      <c r="K108" s="139">
        <v>8658.1052455748686</v>
      </c>
      <c r="L108" s="139">
        <v>30061.552605861838</v>
      </c>
      <c r="M108" s="139">
        <v>1796683.7965071267</v>
      </c>
      <c r="N108" s="152"/>
    </row>
    <row r="109" spans="1:14" x14ac:dyDescent="0.2">
      <c r="A109" s="152" t="s">
        <v>77</v>
      </c>
      <c r="B109" s="139">
        <v>335978.58901060413</v>
      </c>
      <c r="C109" s="139">
        <v>26876.552069594731</v>
      </c>
      <c r="D109" s="139">
        <v>531527.27048750094</v>
      </c>
      <c r="E109" s="139">
        <v>15320.746414507037</v>
      </c>
      <c r="F109" s="139">
        <v>37878.121620530794</v>
      </c>
      <c r="G109" s="139">
        <v>769301.96252536715</v>
      </c>
      <c r="H109" s="139">
        <v>234524.54405689723</v>
      </c>
      <c r="I109" s="139">
        <v>2023.9908042883551</v>
      </c>
      <c r="J109" s="139">
        <v>73921.931708581003</v>
      </c>
      <c r="K109" s="139">
        <v>6333.8380890090848</v>
      </c>
      <c r="L109" s="139">
        <v>67588.093619571911</v>
      </c>
      <c r="M109" s="139">
        <v>2027353.7086978715</v>
      </c>
      <c r="N109" s="152"/>
    </row>
    <row r="110" spans="1:14" x14ac:dyDescent="0.2">
      <c r="A110" s="166" t="s">
        <v>115</v>
      </c>
      <c r="B110" s="165">
        <v>338716.01619229786</v>
      </c>
      <c r="C110" s="165">
        <v>34911.073722327426</v>
      </c>
      <c r="D110" s="165">
        <v>176561.4601127003</v>
      </c>
      <c r="E110" s="165">
        <v>20927.425815738457</v>
      </c>
      <c r="F110" s="165">
        <v>48815.143889237981</v>
      </c>
      <c r="G110" s="165">
        <v>751000.68773625337</v>
      </c>
      <c r="H110" s="165">
        <v>258530.28563016359</v>
      </c>
      <c r="I110" s="165">
        <v>3435.8059586811473</v>
      </c>
      <c r="J110" s="165">
        <v>38029.258811422653</v>
      </c>
      <c r="K110" s="165">
        <v>7439.3748021727379</v>
      </c>
      <c r="L110" s="165">
        <v>30589.884009249916</v>
      </c>
      <c r="M110" s="165">
        <v>1670927.1578688226</v>
      </c>
      <c r="N110" s="152"/>
    </row>
    <row r="111" spans="1:14" x14ac:dyDescent="0.2">
      <c r="A111" s="166" t="s">
        <v>116</v>
      </c>
      <c r="B111" s="165">
        <v>337121.13617232617</v>
      </c>
      <c r="C111" s="165">
        <v>45928.997522971098</v>
      </c>
      <c r="D111" s="165">
        <v>147350.2375239408</v>
      </c>
      <c r="E111" s="165">
        <v>17681.02160268501</v>
      </c>
      <c r="F111" s="165">
        <v>40853.437934309375</v>
      </c>
      <c r="G111" s="165">
        <v>869844.08678944141</v>
      </c>
      <c r="H111" s="165">
        <v>249448.92087982944</v>
      </c>
      <c r="I111" s="165">
        <v>1201.5460071744067</v>
      </c>
      <c r="J111" s="165">
        <v>29956.555250123154</v>
      </c>
      <c r="K111" s="165">
        <v>9962.4064063584574</v>
      </c>
      <c r="L111" s="165">
        <v>19994.148843764699</v>
      </c>
      <c r="M111" s="165">
        <v>1739385.9396828008</v>
      </c>
      <c r="N111" s="152"/>
    </row>
    <row r="112" spans="1:14" x14ac:dyDescent="0.2">
      <c r="A112" s="166" t="s">
        <v>117</v>
      </c>
      <c r="B112" s="165">
        <v>353362.92060436623</v>
      </c>
      <c r="C112" s="165">
        <v>544781.57747640635</v>
      </c>
      <c r="D112" s="165">
        <v>153235.55231420408</v>
      </c>
      <c r="E112" s="165">
        <v>20182.274790145457</v>
      </c>
      <c r="F112" s="165">
        <v>46294.799458852169</v>
      </c>
      <c r="G112" s="165">
        <v>828406.5077064092</v>
      </c>
      <c r="H112" s="165">
        <v>253386.04077286189</v>
      </c>
      <c r="I112" s="165">
        <v>3806.8032852949405</v>
      </c>
      <c r="J112" s="165">
        <v>117743.11145282173</v>
      </c>
      <c r="K112" s="165">
        <v>92197.835573127362</v>
      </c>
      <c r="L112" s="165">
        <v>25545.275879694367</v>
      </c>
      <c r="M112" s="165">
        <v>2321199.5878613624</v>
      </c>
      <c r="N112" s="152"/>
    </row>
    <row r="113" spans="1:14" x14ac:dyDescent="0.2">
      <c r="A113" s="166" t="s">
        <v>118</v>
      </c>
      <c r="B113" s="165">
        <v>339881.21320979955</v>
      </c>
      <c r="C113" s="165">
        <v>106677.23773221557</v>
      </c>
      <c r="D113" s="165">
        <v>140652.48558889513</v>
      </c>
      <c r="E113" s="165">
        <v>21296.349947280025</v>
      </c>
      <c r="F113" s="165">
        <v>48596.495955585866</v>
      </c>
      <c r="G113" s="165">
        <v>855236.78554790257</v>
      </c>
      <c r="H113" s="165">
        <v>257439.86977735537</v>
      </c>
      <c r="I113" s="165">
        <v>1128.0146367268628</v>
      </c>
      <c r="J113" s="165">
        <v>40878.947192017687</v>
      </c>
      <c r="K113" s="165">
        <v>22762.359280928118</v>
      </c>
      <c r="L113" s="165">
        <v>18116.587911089569</v>
      </c>
      <c r="M113" s="165">
        <v>1811787.3995877784</v>
      </c>
      <c r="N113" s="152"/>
    </row>
    <row r="114" spans="1:14" x14ac:dyDescent="0.2">
      <c r="A114" s="166" t="s">
        <v>119</v>
      </c>
      <c r="B114" s="165">
        <v>366654.29151021992</v>
      </c>
      <c r="C114" s="165">
        <v>104538.81242020476</v>
      </c>
      <c r="D114" s="165">
        <v>130353.83426520661</v>
      </c>
      <c r="E114" s="165">
        <v>21323.59118511105</v>
      </c>
      <c r="F114" s="165">
        <v>64068.795787805117</v>
      </c>
      <c r="G114" s="165">
        <v>853209.12958892784</v>
      </c>
      <c r="H114" s="165">
        <v>260309.892276381</v>
      </c>
      <c r="I114" s="165">
        <v>1951.4842853385196</v>
      </c>
      <c r="J114" s="165">
        <v>41942.050329124781</v>
      </c>
      <c r="K114" s="165">
        <v>22498.525303037928</v>
      </c>
      <c r="L114" s="165">
        <v>19443.525026086852</v>
      </c>
      <c r="M114" s="165">
        <v>1844351.8816483195</v>
      </c>
      <c r="N114" s="152"/>
    </row>
    <row r="115" spans="1:14" x14ac:dyDescent="0.2">
      <c r="A115" s="166" t="s">
        <v>120</v>
      </c>
      <c r="B115" s="165">
        <v>404398.58840995649</v>
      </c>
      <c r="C115" s="165">
        <v>106531.43745727377</v>
      </c>
      <c r="D115" s="165">
        <v>74326.955320284134</v>
      </c>
      <c r="E115" s="165">
        <v>22663.21568991668</v>
      </c>
      <c r="F115" s="165">
        <v>50124.646448007676</v>
      </c>
      <c r="G115" s="165">
        <v>899181.9664400178</v>
      </c>
      <c r="H115" s="165">
        <v>277751.33693020942</v>
      </c>
      <c r="I115" s="165">
        <v>8110.40438608982</v>
      </c>
      <c r="J115" s="165">
        <v>49552.741629064614</v>
      </c>
      <c r="K115" s="165">
        <v>22496.734689163211</v>
      </c>
      <c r="L115" s="165">
        <v>27056.006939901403</v>
      </c>
      <c r="M115" s="165">
        <v>1892641.2927108204</v>
      </c>
      <c r="N115" s="152"/>
    </row>
    <row r="116" spans="1:14" x14ac:dyDescent="0.2">
      <c r="A116" s="166" t="s">
        <v>121</v>
      </c>
      <c r="B116" s="165">
        <v>330732.54933214834</v>
      </c>
      <c r="C116" s="165">
        <v>104363.60941601555</v>
      </c>
      <c r="D116" s="165">
        <v>61086.436150307294</v>
      </c>
      <c r="E116" s="165">
        <v>23449.229860761323</v>
      </c>
      <c r="F116" s="165">
        <v>44517.89579653657</v>
      </c>
      <c r="G116" s="165">
        <v>889823.63389142475</v>
      </c>
      <c r="H116" s="165">
        <v>261545.62133093673</v>
      </c>
      <c r="I116" s="165">
        <v>3641.3852052719881</v>
      </c>
      <c r="J116" s="165">
        <v>39788.722054257829</v>
      </c>
      <c r="K116" s="165">
        <v>20909.631981003207</v>
      </c>
      <c r="L116" s="165">
        <v>18879.090073254622</v>
      </c>
      <c r="M116" s="165">
        <v>1758949.0830376602</v>
      </c>
      <c r="N116" s="152"/>
    </row>
    <row r="117" spans="1:14" x14ac:dyDescent="0.2">
      <c r="A117" s="166" t="s">
        <v>122</v>
      </c>
      <c r="B117" s="165">
        <v>416983.88591091725</v>
      </c>
      <c r="C117" s="165">
        <v>105095.52588534224</v>
      </c>
      <c r="D117" s="165">
        <v>57544.886451938044</v>
      </c>
      <c r="E117" s="165">
        <v>20832.183697347384</v>
      </c>
      <c r="F117" s="165">
        <v>43021.725661344492</v>
      </c>
      <c r="G117" s="165">
        <v>885540.48663400824</v>
      </c>
      <c r="H117" s="165">
        <v>268080.47434200591</v>
      </c>
      <c r="I117" s="165">
        <v>3367.5780898642784</v>
      </c>
      <c r="J117" s="165">
        <v>38243.663059311992</v>
      </c>
      <c r="K117" s="165">
        <v>20177.79815575547</v>
      </c>
      <c r="L117" s="165">
        <v>18065.864903556521</v>
      </c>
      <c r="M117" s="165">
        <v>1838710.4097320798</v>
      </c>
      <c r="N117" s="152"/>
    </row>
    <row r="118" spans="1:14" x14ac:dyDescent="0.2">
      <c r="A118" s="166" t="s">
        <v>123</v>
      </c>
      <c r="B118" s="165">
        <v>374779.28805982257</v>
      </c>
      <c r="C118" s="165">
        <v>56123.361045686433</v>
      </c>
      <c r="D118" s="165">
        <v>49362.23241282034</v>
      </c>
      <c r="E118" s="165">
        <v>26484.478401260778</v>
      </c>
      <c r="F118" s="165">
        <v>49911.897505872759</v>
      </c>
      <c r="G118" s="165">
        <v>952337.45699448162</v>
      </c>
      <c r="H118" s="165">
        <v>316677.2666584992</v>
      </c>
      <c r="I118" s="165">
        <v>953.84170237361866</v>
      </c>
      <c r="J118" s="165">
        <v>29674.176356959422</v>
      </c>
      <c r="K118" s="165">
        <v>10881.426497416252</v>
      </c>
      <c r="L118" s="165">
        <v>18792.749859543168</v>
      </c>
      <c r="M118" s="165">
        <v>1856303.9991377767</v>
      </c>
      <c r="N118" s="152"/>
    </row>
    <row r="119" spans="1:14" x14ac:dyDescent="0.2">
      <c r="A119" s="166" t="s">
        <v>124</v>
      </c>
      <c r="B119" s="165">
        <v>489650.36740008427</v>
      </c>
      <c r="C119" s="165">
        <v>30150.338112443482</v>
      </c>
      <c r="D119" s="165">
        <v>49490.822030039599</v>
      </c>
      <c r="E119" s="165">
        <v>25884.349262255801</v>
      </c>
      <c r="F119" s="165">
        <v>51161.418571927519</v>
      </c>
      <c r="G119" s="165">
        <v>952916.18444586219</v>
      </c>
      <c r="H119" s="165">
        <v>296025.17808145133</v>
      </c>
      <c r="I119" s="165">
        <v>17026.422625259176</v>
      </c>
      <c r="J119" s="165">
        <v>68757.179360087961</v>
      </c>
      <c r="K119" s="165">
        <v>12531.053688335849</v>
      </c>
      <c r="L119" s="165">
        <v>56226.12567175211</v>
      </c>
      <c r="M119" s="165">
        <v>1981062.2598894115</v>
      </c>
      <c r="N119" s="152"/>
    </row>
    <row r="120" spans="1:14" x14ac:dyDescent="0.2">
      <c r="A120" s="150" t="s">
        <v>170</v>
      </c>
      <c r="B120" s="153">
        <f>SUM(B121:B128)</f>
        <v>3155089.0030436041</v>
      </c>
      <c r="C120" s="153">
        <f t="shared" ref="C120:M120" si="9">SUM(C121:C128)</f>
        <v>1059175.8388233318</v>
      </c>
      <c r="D120" s="153">
        <f t="shared" si="9"/>
        <v>1619523.673827935</v>
      </c>
      <c r="E120" s="153">
        <f t="shared" si="9"/>
        <v>197609.7902155265</v>
      </c>
      <c r="F120" s="153">
        <f t="shared" si="9"/>
        <v>435197.87866576482</v>
      </c>
      <c r="G120" s="153">
        <f t="shared" si="9"/>
        <v>7682607.457752306</v>
      </c>
      <c r="H120" s="153">
        <f t="shared" si="9"/>
        <v>2245192.1882904414</v>
      </c>
      <c r="I120" s="153">
        <f t="shared" si="9"/>
        <v>37165.578033499631</v>
      </c>
      <c r="J120" s="153">
        <f t="shared" si="9"/>
        <v>451516.74255290243</v>
      </c>
      <c r="K120" s="153">
        <f t="shared" si="9"/>
        <v>205514.39591399295</v>
      </c>
      <c r="L120" s="153">
        <f t="shared" si="9"/>
        <v>271199.88086890953</v>
      </c>
      <c r="M120" s="153">
        <f t="shared" si="9"/>
        <v>16883078.151205312</v>
      </c>
      <c r="N120" s="152"/>
    </row>
    <row r="121" spans="1:14" x14ac:dyDescent="0.2">
      <c r="A121" s="166" t="s">
        <v>114</v>
      </c>
      <c r="B121" s="165">
        <v>374052.03501435113</v>
      </c>
      <c r="C121" s="165">
        <v>35552.081649627806</v>
      </c>
      <c r="D121" s="165">
        <v>177864.89840968218</v>
      </c>
      <c r="E121" s="165">
        <v>28659.61913751491</v>
      </c>
      <c r="F121" s="165">
        <v>53106.258973583434</v>
      </c>
      <c r="G121" s="165">
        <v>1004241.9406254777</v>
      </c>
      <c r="H121" s="165">
        <v>309075.19205715711</v>
      </c>
      <c r="I121" s="165">
        <v>3956.4083167261538</v>
      </c>
      <c r="J121" s="165">
        <v>43124.069382373833</v>
      </c>
      <c r="K121" s="165">
        <v>8698.9961409811076</v>
      </c>
      <c r="L121" s="165">
        <v>34425.073241392725</v>
      </c>
      <c r="M121" s="165">
        <v>2029632.5035664944</v>
      </c>
      <c r="N121" s="152"/>
    </row>
    <row r="122" spans="1:14" x14ac:dyDescent="0.2">
      <c r="A122" s="166" t="s">
        <v>77</v>
      </c>
      <c r="B122" s="165">
        <v>324235.83636528486</v>
      </c>
      <c r="C122" s="165">
        <v>31462.074356339603</v>
      </c>
      <c r="D122" s="165">
        <v>570318.73489502969</v>
      </c>
      <c r="E122" s="165">
        <v>24727.261206363746</v>
      </c>
      <c r="F122" s="165">
        <v>49656.34046204351</v>
      </c>
      <c r="G122" s="165">
        <v>863384.84971091233</v>
      </c>
      <c r="H122" s="165">
        <v>217949.70978874509</v>
      </c>
      <c r="I122" s="165">
        <v>3353.5510547935428</v>
      </c>
      <c r="J122" s="165">
        <v>78020.721964071621</v>
      </c>
      <c r="K122" s="165">
        <v>7113.8494332943528</v>
      </c>
      <c r="L122" s="165">
        <v>70906.872530777269</v>
      </c>
      <c r="M122" s="165">
        <v>2163109.0798035841</v>
      </c>
      <c r="N122" s="152"/>
    </row>
    <row r="123" spans="1:14" x14ac:dyDescent="0.2">
      <c r="A123" s="166" t="s">
        <v>115</v>
      </c>
      <c r="B123" s="165">
        <v>445200.57256172854</v>
      </c>
      <c r="C123" s="165">
        <v>33543.118137567842</v>
      </c>
      <c r="D123" s="165">
        <v>171625.91613620255</v>
      </c>
      <c r="E123" s="165">
        <v>24188.404376775728</v>
      </c>
      <c r="F123" s="165">
        <v>52861.127747573999</v>
      </c>
      <c r="G123" s="165">
        <v>850481.02306669543</v>
      </c>
      <c r="H123" s="165">
        <v>296962.43994574243</v>
      </c>
      <c r="I123" s="165">
        <v>7326.2646854862978</v>
      </c>
      <c r="J123" s="165">
        <v>36768.676724344303</v>
      </c>
      <c r="K123" s="165">
        <v>8508.2819731611235</v>
      </c>
      <c r="L123" s="165">
        <v>28260.394751183179</v>
      </c>
      <c r="M123" s="165">
        <v>1918957.5433821171</v>
      </c>
      <c r="N123" s="152"/>
    </row>
    <row r="124" spans="1:14" x14ac:dyDescent="0.2">
      <c r="A124" s="166" t="s">
        <v>116</v>
      </c>
      <c r="B124" s="165">
        <v>391088.98905301129</v>
      </c>
      <c r="C124" s="165">
        <v>50854.611946789526</v>
      </c>
      <c r="D124" s="165">
        <v>165580.74124519477</v>
      </c>
      <c r="E124" s="165">
        <v>26239.771850256479</v>
      </c>
      <c r="F124" s="165">
        <v>53840.919302031718</v>
      </c>
      <c r="G124" s="165">
        <v>971378.00159925129</v>
      </c>
      <c r="H124" s="165">
        <v>273359.85305692186</v>
      </c>
      <c r="I124" s="165">
        <v>4511.3847626474872</v>
      </c>
      <c r="J124" s="165">
        <v>33776.675879219787</v>
      </c>
      <c r="K124" s="165">
        <v>10703.738178836657</v>
      </c>
      <c r="L124" s="165">
        <v>23072.937700383132</v>
      </c>
      <c r="M124" s="165">
        <v>1970630.9486953244</v>
      </c>
      <c r="N124" s="152"/>
    </row>
    <row r="125" spans="1:14" x14ac:dyDescent="0.2">
      <c r="A125" s="166" t="s">
        <v>117</v>
      </c>
      <c r="B125" s="165">
        <v>394547.96805491787</v>
      </c>
      <c r="C125" s="165">
        <v>566259.37260053202</v>
      </c>
      <c r="D125" s="165">
        <v>158667.36857165964</v>
      </c>
      <c r="E125" s="165">
        <v>22420.618756479413</v>
      </c>
      <c r="F125" s="165">
        <v>51703.749714961021</v>
      </c>
      <c r="G125" s="165">
        <v>942548.45202487719</v>
      </c>
      <c r="H125" s="165">
        <v>283426.97805829783</v>
      </c>
      <c r="I125" s="165">
        <v>4890.1297702339052</v>
      </c>
      <c r="J125" s="165">
        <v>119096.34991943116</v>
      </c>
      <c r="K125" s="165">
        <v>93263.836146412199</v>
      </c>
      <c r="L125" s="165">
        <v>25832.51377301896</v>
      </c>
      <c r="M125" s="165">
        <v>2543560.98747139</v>
      </c>
      <c r="N125" s="152"/>
    </row>
    <row r="126" spans="1:14" x14ac:dyDescent="0.2">
      <c r="A126" s="164" t="s">
        <v>118</v>
      </c>
      <c r="B126" s="165">
        <v>397263.52856020845</v>
      </c>
      <c r="C126" s="165">
        <v>111867.28494323879</v>
      </c>
      <c r="D126" s="165">
        <v>148981.67696977462</v>
      </c>
      <c r="E126" s="165">
        <v>20687.008486008224</v>
      </c>
      <c r="F126" s="165">
        <v>55381.13783701713</v>
      </c>
      <c r="G126" s="165">
        <v>1015460.6265962607</v>
      </c>
      <c r="H126" s="165">
        <v>290969.5875552551</v>
      </c>
      <c r="I126" s="165">
        <v>2826.6831196842354</v>
      </c>
      <c r="J126" s="165">
        <v>45816.764406131719</v>
      </c>
      <c r="K126" s="165">
        <v>25902.31423356352</v>
      </c>
      <c r="L126" s="165">
        <v>19914.450172568198</v>
      </c>
      <c r="M126" s="165">
        <v>2089254.2984735791</v>
      </c>
      <c r="N126" s="152"/>
    </row>
    <row r="127" spans="1:14" x14ac:dyDescent="0.2">
      <c r="A127" s="164" t="s">
        <v>119</v>
      </c>
      <c r="B127" s="165">
        <v>402518.58101410203</v>
      </c>
      <c r="C127" s="165">
        <v>113639.96725923603</v>
      </c>
      <c r="D127" s="165">
        <v>148578.39834039204</v>
      </c>
      <c r="E127" s="165">
        <v>23224.438682127999</v>
      </c>
      <c r="F127" s="165">
        <v>60645.421268554004</v>
      </c>
      <c r="G127" s="165">
        <v>1017393.2890588301</v>
      </c>
      <c r="H127" s="165">
        <v>283272.99158832198</v>
      </c>
      <c r="I127" s="165">
        <v>4515.8304539280016</v>
      </c>
      <c r="J127" s="165">
        <v>47252.213207330009</v>
      </c>
      <c r="K127" s="165">
        <v>26125.845577744003</v>
      </c>
      <c r="L127" s="165">
        <v>21126.367629586006</v>
      </c>
      <c r="M127" s="165">
        <v>2101041.1308728224</v>
      </c>
      <c r="N127" s="152"/>
    </row>
    <row r="128" spans="1:14" ht="13.5" thickBot="1" x14ac:dyDescent="0.25">
      <c r="A128" s="164" t="s">
        <v>120</v>
      </c>
      <c r="B128" s="170">
        <v>426181.49242000002</v>
      </c>
      <c r="C128" s="170">
        <v>115997.32793</v>
      </c>
      <c r="D128" s="170">
        <v>77905.939259999999</v>
      </c>
      <c r="E128" s="170">
        <v>27462.667719999998</v>
      </c>
      <c r="F128" s="170">
        <v>58002.923360000008</v>
      </c>
      <c r="G128" s="170">
        <v>1017719.27507</v>
      </c>
      <c r="H128" s="170">
        <v>290175.43624000001</v>
      </c>
      <c r="I128" s="170">
        <v>5785.3258699999988</v>
      </c>
      <c r="J128" s="170">
        <v>47661.271070000017</v>
      </c>
      <c r="K128" s="170">
        <v>25197.534230000005</v>
      </c>
      <c r="L128" s="170">
        <v>47661.271070000017</v>
      </c>
      <c r="M128" s="170">
        <v>2066891.6589400002</v>
      </c>
      <c r="N128" s="152"/>
    </row>
    <row r="129" spans="1:13" x14ac:dyDescent="0.2">
      <c r="A129" s="71" t="s">
        <v>85</v>
      </c>
      <c r="M129" s="141"/>
    </row>
    <row r="130" spans="1:13" x14ac:dyDescent="0.2">
      <c r="A130" s="71" t="s">
        <v>139</v>
      </c>
      <c r="M130" s="141"/>
    </row>
    <row r="131" spans="1:13" x14ac:dyDescent="0.2">
      <c r="A131" s="71" t="s">
        <v>165</v>
      </c>
    </row>
    <row r="132" spans="1:13" x14ac:dyDescent="0.2">
      <c r="A132" s="76" t="s">
        <v>179</v>
      </c>
    </row>
    <row r="141" spans="1:13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</row>
    <row r="142" spans="1:13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</row>
    <row r="145" spans="11:11" x14ac:dyDescent="0.2">
      <c r="K145" t="s">
        <v>113</v>
      </c>
    </row>
  </sheetData>
  <phoneticPr fontId="48" type="noConversion"/>
  <pageMargins left="0.7" right="0.7" top="0.75" bottom="0.75" header="0.3" footer="0.3"/>
  <pageSetup paperSize="9" scale="4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topLeftCell="A2" zoomScale="90" zoomScaleNormal="90" workbookViewId="0">
      <pane ySplit="1" topLeftCell="A72" activePane="bottomLeft" state="frozen"/>
      <selection activeCell="A2" sqref="A2"/>
      <selection pane="bottomLeft" activeCell="N117" sqref="N117"/>
    </sheetView>
  </sheetViews>
  <sheetFormatPr defaultRowHeight="12.75" x14ac:dyDescent="0.2"/>
  <cols>
    <col min="1" max="1" width="11.140625" style="79" customWidth="1"/>
    <col min="2" max="2" width="13.7109375" style="79" bestFit="1" customWidth="1"/>
    <col min="3" max="3" width="13.42578125" style="79" customWidth="1"/>
    <col min="4" max="4" width="11.28515625" style="79" bestFit="1" customWidth="1"/>
    <col min="5" max="5" width="13.5703125" style="79" customWidth="1"/>
    <col min="6" max="6" width="12" style="79" bestFit="1" customWidth="1"/>
    <col min="7" max="8" width="11" style="79" bestFit="1" customWidth="1"/>
    <col min="9" max="9" width="15.140625" style="79" bestFit="1" customWidth="1"/>
    <col min="10" max="10" width="15.5703125" style="79" bestFit="1" customWidth="1"/>
    <col min="11" max="11" width="15.5703125" style="79" customWidth="1"/>
    <col min="12" max="12" width="11.28515625" style="79" bestFit="1" customWidth="1"/>
    <col min="13" max="13" width="12.28515625" style="79" bestFit="1" customWidth="1"/>
    <col min="14" max="14" width="12.42578125" style="79" customWidth="1"/>
    <col min="15" max="221" width="8.85546875" style="79"/>
    <col min="222" max="222" width="19.28515625" style="79" customWidth="1"/>
    <col min="223" max="223" width="15.28515625" style="79" bestFit="1" customWidth="1"/>
    <col min="224" max="224" width="13.28515625" style="79" customWidth="1"/>
    <col min="225" max="225" width="13.7109375" style="79" customWidth="1"/>
    <col min="226" max="226" width="14.140625" style="79" customWidth="1"/>
    <col min="227" max="227" width="13.28515625" style="79" customWidth="1"/>
    <col min="228" max="228" width="12" style="79" customWidth="1"/>
    <col min="229" max="229" width="13.140625" style="79" customWidth="1"/>
    <col min="230" max="230" width="15" style="79" customWidth="1"/>
    <col min="231" max="231" width="0" style="79" hidden="1" customWidth="1"/>
    <col min="232" max="234" width="13.140625" style="79" customWidth="1"/>
    <col min="235" max="235" width="15.28515625" style="79" bestFit="1" customWidth="1"/>
    <col min="236" max="236" width="11.5703125" style="79" customWidth="1"/>
    <col min="237" max="237" width="13" style="79" customWidth="1"/>
    <col min="238" max="238" width="19.7109375" style="79" customWidth="1"/>
    <col min="239" max="239" width="12.28515625" style="79" bestFit="1" customWidth="1"/>
    <col min="240" max="240" width="19.5703125" style="79" customWidth="1"/>
    <col min="241" max="241" width="14.85546875" style="79" customWidth="1"/>
    <col min="242" max="242" width="15" style="79" bestFit="1" customWidth="1"/>
    <col min="243" max="243" width="17.42578125" style="79" customWidth="1"/>
    <col min="244" max="244" width="13.140625" style="79" customWidth="1"/>
    <col min="245" max="245" width="12.5703125" style="79" customWidth="1"/>
    <col min="246" max="246" width="13.140625" style="79" customWidth="1"/>
    <col min="247" max="247" width="8.85546875" style="79"/>
    <col min="248" max="248" width="14.7109375" style="79" customWidth="1"/>
    <col min="249" max="249" width="11.42578125" style="79" customWidth="1"/>
    <col min="250" max="250" width="11.140625" style="79" customWidth="1"/>
    <col min="251" max="251" width="10.42578125" style="79" customWidth="1"/>
    <col min="252" max="252" width="10.7109375" style="79" customWidth="1"/>
    <col min="253" max="253" width="11.42578125" style="79" customWidth="1"/>
    <col min="254" max="477" width="8.85546875" style="79"/>
    <col min="478" max="478" width="19.28515625" style="79" customWidth="1"/>
    <col min="479" max="479" width="15.28515625" style="79" bestFit="1" customWidth="1"/>
    <col min="480" max="480" width="13.28515625" style="79" customWidth="1"/>
    <col min="481" max="481" width="13.7109375" style="79" customWidth="1"/>
    <col min="482" max="482" width="14.140625" style="79" customWidth="1"/>
    <col min="483" max="483" width="13.28515625" style="79" customWidth="1"/>
    <col min="484" max="484" width="12" style="79" customWidth="1"/>
    <col min="485" max="485" width="13.140625" style="79" customWidth="1"/>
    <col min="486" max="486" width="15" style="79" customWidth="1"/>
    <col min="487" max="487" width="0" style="79" hidden="1" customWidth="1"/>
    <col min="488" max="490" width="13.140625" style="79" customWidth="1"/>
    <col min="491" max="491" width="15.28515625" style="79" bestFit="1" customWidth="1"/>
    <col min="492" max="492" width="11.5703125" style="79" customWidth="1"/>
    <col min="493" max="493" width="13" style="79" customWidth="1"/>
    <col min="494" max="494" width="19.7109375" style="79" customWidth="1"/>
    <col min="495" max="495" width="12.28515625" style="79" bestFit="1" customWidth="1"/>
    <col min="496" max="496" width="19.5703125" style="79" customWidth="1"/>
    <col min="497" max="497" width="14.85546875" style="79" customWidth="1"/>
    <col min="498" max="498" width="15" style="79" bestFit="1" customWidth="1"/>
    <col min="499" max="499" width="17.42578125" style="79" customWidth="1"/>
    <col min="500" max="500" width="13.140625" style="79" customWidth="1"/>
    <col min="501" max="501" width="12.5703125" style="79" customWidth="1"/>
    <col min="502" max="502" width="13.140625" style="79" customWidth="1"/>
    <col min="503" max="503" width="8.85546875" style="79"/>
    <col min="504" max="504" width="14.7109375" style="79" customWidth="1"/>
    <col min="505" max="505" width="11.42578125" style="79" customWidth="1"/>
    <col min="506" max="506" width="11.140625" style="79" customWidth="1"/>
    <col min="507" max="507" width="10.42578125" style="79" customWidth="1"/>
    <col min="508" max="508" width="10.7109375" style="79" customWidth="1"/>
    <col min="509" max="509" width="11.42578125" style="79" customWidth="1"/>
    <col min="510" max="733" width="8.85546875" style="79"/>
    <col min="734" max="734" width="19.28515625" style="79" customWidth="1"/>
    <col min="735" max="735" width="15.28515625" style="79" bestFit="1" customWidth="1"/>
    <col min="736" max="736" width="13.28515625" style="79" customWidth="1"/>
    <col min="737" max="737" width="13.7109375" style="79" customWidth="1"/>
    <col min="738" max="738" width="14.140625" style="79" customWidth="1"/>
    <col min="739" max="739" width="13.28515625" style="79" customWidth="1"/>
    <col min="740" max="740" width="12" style="79" customWidth="1"/>
    <col min="741" max="741" width="13.140625" style="79" customWidth="1"/>
    <col min="742" max="742" width="15" style="79" customWidth="1"/>
    <col min="743" max="743" width="0" style="79" hidden="1" customWidth="1"/>
    <col min="744" max="746" width="13.140625" style="79" customWidth="1"/>
    <col min="747" max="747" width="15.28515625" style="79" bestFit="1" customWidth="1"/>
    <col min="748" max="748" width="11.5703125" style="79" customWidth="1"/>
    <col min="749" max="749" width="13" style="79" customWidth="1"/>
    <col min="750" max="750" width="19.7109375" style="79" customWidth="1"/>
    <col min="751" max="751" width="12.28515625" style="79" bestFit="1" customWidth="1"/>
    <col min="752" max="752" width="19.5703125" style="79" customWidth="1"/>
    <col min="753" max="753" width="14.85546875" style="79" customWidth="1"/>
    <col min="754" max="754" width="15" style="79" bestFit="1" customWidth="1"/>
    <col min="755" max="755" width="17.42578125" style="79" customWidth="1"/>
    <col min="756" max="756" width="13.140625" style="79" customWidth="1"/>
    <col min="757" max="757" width="12.5703125" style="79" customWidth="1"/>
    <col min="758" max="758" width="13.140625" style="79" customWidth="1"/>
    <col min="759" max="759" width="8.85546875" style="79"/>
    <col min="760" max="760" width="14.7109375" style="79" customWidth="1"/>
    <col min="761" max="761" width="11.42578125" style="79" customWidth="1"/>
    <col min="762" max="762" width="11.140625" style="79" customWidth="1"/>
    <col min="763" max="763" width="10.42578125" style="79" customWidth="1"/>
    <col min="764" max="764" width="10.7109375" style="79" customWidth="1"/>
    <col min="765" max="765" width="11.42578125" style="79" customWidth="1"/>
    <col min="766" max="989" width="8.85546875" style="79"/>
    <col min="990" max="990" width="19.28515625" style="79" customWidth="1"/>
    <col min="991" max="991" width="15.28515625" style="79" bestFit="1" customWidth="1"/>
    <col min="992" max="992" width="13.28515625" style="79" customWidth="1"/>
    <col min="993" max="993" width="13.7109375" style="79" customWidth="1"/>
    <col min="994" max="994" width="14.140625" style="79" customWidth="1"/>
    <col min="995" max="995" width="13.28515625" style="79" customWidth="1"/>
    <col min="996" max="996" width="12" style="79" customWidth="1"/>
    <col min="997" max="997" width="13.140625" style="79" customWidth="1"/>
    <col min="998" max="998" width="15" style="79" customWidth="1"/>
    <col min="999" max="999" width="0" style="79" hidden="1" customWidth="1"/>
    <col min="1000" max="1002" width="13.140625" style="79" customWidth="1"/>
    <col min="1003" max="1003" width="15.28515625" style="79" bestFit="1" customWidth="1"/>
    <col min="1004" max="1004" width="11.5703125" style="79" customWidth="1"/>
    <col min="1005" max="1005" width="13" style="79" customWidth="1"/>
    <col min="1006" max="1006" width="19.7109375" style="79" customWidth="1"/>
    <col min="1007" max="1007" width="12.28515625" style="79" bestFit="1" customWidth="1"/>
    <col min="1008" max="1008" width="19.5703125" style="79" customWidth="1"/>
    <col min="1009" max="1009" width="14.85546875" style="79" customWidth="1"/>
    <col min="1010" max="1010" width="15" style="79" bestFit="1" customWidth="1"/>
    <col min="1011" max="1011" width="17.42578125" style="79" customWidth="1"/>
    <col min="1012" max="1012" width="13.140625" style="79" customWidth="1"/>
    <col min="1013" max="1013" width="12.5703125" style="79" customWidth="1"/>
    <col min="1014" max="1014" width="13.140625" style="79" customWidth="1"/>
    <col min="1015" max="1015" width="8.85546875" style="79"/>
    <col min="1016" max="1016" width="14.7109375" style="79" customWidth="1"/>
    <col min="1017" max="1017" width="11.42578125" style="79" customWidth="1"/>
    <col min="1018" max="1018" width="11.140625" style="79" customWidth="1"/>
    <col min="1019" max="1019" width="10.42578125" style="79" customWidth="1"/>
    <col min="1020" max="1020" width="10.7109375" style="79" customWidth="1"/>
    <col min="1021" max="1021" width="11.42578125" style="79" customWidth="1"/>
    <col min="1022" max="1245" width="8.85546875" style="79"/>
    <col min="1246" max="1246" width="19.28515625" style="79" customWidth="1"/>
    <col min="1247" max="1247" width="15.28515625" style="79" bestFit="1" customWidth="1"/>
    <col min="1248" max="1248" width="13.28515625" style="79" customWidth="1"/>
    <col min="1249" max="1249" width="13.7109375" style="79" customWidth="1"/>
    <col min="1250" max="1250" width="14.140625" style="79" customWidth="1"/>
    <col min="1251" max="1251" width="13.28515625" style="79" customWidth="1"/>
    <col min="1252" max="1252" width="12" style="79" customWidth="1"/>
    <col min="1253" max="1253" width="13.140625" style="79" customWidth="1"/>
    <col min="1254" max="1254" width="15" style="79" customWidth="1"/>
    <col min="1255" max="1255" width="0" style="79" hidden="1" customWidth="1"/>
    <col min="1256" max="1258" width="13.140625" style="79" customWidth="1"/>
    <col min="1259" max="1259" width="15.28515625" style="79" bestFit="1" customWidth="1"/>
    <col min="1260" max="1260" width="11.5703125" style="79" customWidth="1"/>
    <col min="1261" max="1261" width="13" style="79" customWidth="1"/>
    <col min="1262" max="1262" width="19.7109375" style="79" customWidth="1"/>
    <col min="1263" max="1263" width="12.28515625" style="79" bestFit="1" customWidth="1"/>
    <col min="1264" max="1264" width="19.5703125" style="79" customWidth="1"/>
    <col min="1265" max="1265" width="14.85546875" style="79" customWidth="1"/>
    <col min="1266" max="1266" width="15" style="79" bestFit="1" customWidth="1"/>
    <col min="1267" max="1267" width="17.42578125" style="79" customWidth="1"/>
    <col min="1268" max="1268" width="13.140625" style="79" customWidth="1"/>
    <col min="1269" max="1269" width="12.5703125" style="79" customWidth="1"/>
    <col min="1270" max="1270" width="13.140625" style="79" customWidth="1"/>
    <col min="1271" max="1271" width="8.85546875" style="79"/>
    <col min="1272" max="1272" width="14.7109375" style="79" customWidth="1"/>
    <col min="1273" max="1273" width="11.42578125" style="79" customWidth="1"/>
    <col min="1274" max="1274" width="11.140625" style="79" customWidth="1"/>
    <col min="1275" max="1275" width="10.42578125" style="79" customWidth="1"/>
    <col min="1276" max="1276" width="10.7109375" style="79" customWidth="1"/>
    <col min="1277" max="1277" width="11.42578125" style="79" customWidth="1"/>
    <col min="1278" max="1501" width="8.85546875" style="79"/>
    <col min="1502" max="1502" width="19.28515625" style="79" customWidth="1"/>
    <col min="1503" max="1503" width="15.28515625" style="79" bestFit="1" customWidth="1"/>
    <col min="1504" max="1504" width="13.28515625" style="79" customWidth="1"/>
    <col min="1505" max="1505" width="13.7109375" style="79" customWidth="1"/>
    <col min="1506" max="1506" width="14.140625" style="79" customWidth="1"/>
    <col min="1507" max="1507" width="13.28515625" style="79" customWidth="1"/>
    <col min="1508" max="1508" width="12" style="79" customWidth="1"/>
    <col min="1509" max="1509" width="13.140625" style="79" customWidth="1"/>
    <col min="1510" max="1510" width="15" style="79" customWidth="1"/>
    <col min="1511" max="1511" width="0" style="79" hidden="1" customWidth="1"/>
    <col min="1512" max="1514" width="13.140625" style="79" customWidth="1"/>
    <col min="1515" max="1515" width="15.28515625" style="79" bestFit="1" customWidth="1"/>
    <col min="1516" max="1516" width="11.5703125" style="79" customWidth="1"/>
    <col min="1517" max="1517" width="13" style="79" customWidth="1"/>
    <col min="1518" max="1518" width="19.7109375" style="79" customWidth="1"/>
    <col min="1519" max="1519" width="12.28515625" style="79" bestFit="1" customWidth="1"/>
    <col min="1520" max="1520" width="19.5703125" style="79" customWidth="1"/>
    <col min="1521" max="1521" width="14.85546875" style="79" customWidth="1"/>
    <col min="1522" max="1522" width="15" style="79" bestFit="1" customWidth="1"/>
    <col min="1523" max="1523" width="17.42578125" style="79" customWidth="1"/>
    <col min="1524" max="1524" width="13.140625" style="79" customWidth="1"/>
    <col min="1525" max="1525" width="12.5703125" style="79" customWidth="1"/>
    <col min="1526" max="1526" width="13.140625" style="79" customWidth="1"/>
    <col min="1527" max="1527" width="8.85546875" style="79"/>
    <col min="1528" max="1528" width="14.7109375" style="79" customWidth="1"/>
    <col min="1529" max="1529" width="11.42578125" style="79" customWidth="1"/>
    <col min="1530" max="1530" width="11.140625" style="79" customWidth="1"/>
    <col min="1531" max="1531" width="10.42578125" style="79" customWidth="1"/>
    <col min="1532" max="1532" width="10.7109375" style="79" customWidth="1"/>
    <col min="1533" max="1533" width="11.42578125" style="79" customWidth="1"/>
    <col min="1534" max="1757" width="8.85546875" style="79"/>
    <col min="1758" max="1758" width="19.28515625" style="79" customWidth="1"/>
    <col min="1759" max="1759" width="15.28515625" style="79" bestFit="1" customWidth="1"/>
    <col min="1760" max="1760" width="13.28515625" style="79" customWidth="1"/>
    <col min="1761" max="1761" width="13.7109375" style="79" customWidth="1"/>
    <col min="1762" max="1762" width="14.140625" style="79" customWidth="1"/>
    <col min="1763" max="1763" width="13.28515625" style="79" customWidth="1"/>
    <col min="1764" max="1764" width="12" style="79" customWidth="1"/>
    <col min="1765" max="1765" width="13.140625" style="79" customWidth="1"/>
    <col min="1766" max="1766" width="15" style="79" customWidth="1"/>
    <col min="1767" max="1767" width="0" style="79" hidden="1" customWidth="1"/>
    <col min="1768" max="1770" width="13.140625" style="79" customWidth="1"/>
    <col min="1771" max="1771" width="15.28515625" style="79" bestFit="1" customWidth="1"/>
    <col min="1772" max="1772" width="11.5703125" style="79" customWidth="1"/>
    <col min="1773" max="1773" width="13" style="79" customWidth="1"/>
    <col min="1774" max="1774" width="19.7109375" style="79" customWidth="1"/>
    <col min="1775" max="1775" width="12.28515625" style="79" bestFit="1" customWidth="1"/>
    <col min="1776" max="1776" width="19.5703125" style="79" customWidth="1"/>
    <col min="1777" max="1777" width="14.85546875" style="79" customWidth="1"/>
    <col min="1778" max="1778" width="15" style="79" bestFit="1" customWidth="1"/>
    <col min="1779" max="1779" width="17.42578125" style="79" customWidth="1"/>
    <col min="1780" max="1780" width="13.140625" style="79" customWidth="1"/>
    <col min="1781" max="1781" width="12.5703125" style="79" customWidth="1"/>
    <col min="1782" max="1782" width="13.140625" style="79" customWidth="1"/>
    <col min="1783" max="1783" width="8.85546875" style="79"/>
    <col min="1784" max="1784" width="14.7109375" style="79" customWidth="1"/>
    <col min="1785" max="1785" width="11.42578125" style="79" customWidth="1"/>
    <col min="1786" max="1786" width="11.140625" style="79" customWidth="1"/>
    <col min="1787" max="1787" width="10.42578125" style="79" customWidth="1"/>
    <col min="1788" max="1788" width="10.7109375" style="79" customWidth="1"/>
    <col min="1789" max="1789" width="11.42578125" style="79" customWidth="1"/>
    <col min="1790" max="2013" width="8.85546875" style="79"/>
    <col min="2014" max="2014" width="19.28515625" style="79" customWidth="1"/>
    <col min="2015" max="2015" width="15.28515625" style="79" bestFit="1" customWidth="1"/>
    <col min="2016" max="2016" width="13.28515625" style="79" customWidth="1"/>
    <col min="2017" max="2017" width="13.7109375" style="79" customWidth="1"/>
    <col min="2018" max="2018" width="14.140625" style="79" customWidth="1"/>
    <col min="2019" max="2019" width="13.28515625" style="79" customWidth="1"/>
    <col min="2020" max="2020" width="12" style="79" customWidth="1"/>
    <col min="2021" max="2021" width="13.140625" style="79" customWidth="1"/>
    <col min="2022" max="2022" width="15" style="79" customWidth="1"/>
    <col min="2023" max="2023" width="0" style="79" hidden="1" customWidth="1"/>
    <col min="2024" max="2026" width="13.140625" style="79" customWidth="1"/>
    <col min="2027" max="2027" width="15.28515625" style="79" bestFit="1" customWidth="1"/>
    <col min="2028" max="2028" width="11.5703125" style="79" customWidth="1"/>
    <col min="2029" max="2029" width="13" style="79" customWidth="1"/>
    <col min="2030" max="2030" width="19.7109375" style="79" customWidth="1"/>
    <col min="2031" max="2031" width="12.28515625" style="79" bestFit="1" customWidth="1"/>
    <col min="2032" max="2032" width="19.5703125" style="79" customWidth="1"/>
    <col min="2033" max="2033" width="14.85546875" style="79" customWidth="1"/>
    <col min="2034" max="2034" width="15" style="79" bestFit="1" customWidth="1"/>
    <col min="2035" max="2035" width="17.42578125" style="79" customWidth="1"/>
    <col min="2036" max="2036" width="13.140625" style="79" customWidth="1"/>
    <col min="2037" max="2037" width="12.5703125" style="79" customWidth="1"/>
    <col min="2038" max="2038" width="13.140625" style="79" customWidth="1"/>
    <col min="2039" max="2039" width="8.85546875" style="79"/>
    <col min="2040" max="2040" width="14.7109375" style="79" customWidth="1"/>
    <col min="2041" max="2041" width="11.42578125" style="79" customWidth="1"/>
    <col min="2042" max="2042" width="11.140625" style="79" customWidth="1"/>
    <col min="2043" max="2043" width="10.42578125" style="79" customWidth="1"/>
    <col min="2044" max="2044" width="10.7109375" style="79" customWidth="1"/>
    <col min="2045" max="2045" width="11.42578125" style="79" customWidth="1"/>
    <col min="2046" max="2269" width="8.85546875" style="79"/>
    <col min="2270" max="2270" width="19.28515625" style="79" customWidth="1"/>
    <col min="2271" max="2271" width="15.28515625" style="79" bestFit="1" customWidth="1"/>
    <col min="2272" max="2272" width="13.28515625" style="79" customWidth="1"/>
    <col min="2273" max="2273" width="13.7109375" style="79" customWidth="1"/>
    <col min="2274" max="2274" width="14.140625" style="79" customWidth="1"/>
    <col min="2275" max="2275" width="13.28515625" style="79" customWidth="1"/>
    <col min="2276" max="2276" width="12" style="79" customWidth="1"/>
    <col min="2277" max="2277" width="13.140625" style="79" customWidth="1"/>
    <col min="2278" max="2278" width="15" style="79" customWidth="1"/>
    <col min="2279" max="2279" width="0" style="79" hidden="1" customWidth="1"/>
    <col min="2280" max="2282" width="13.140625" style="79" customWidth="1"/>
    <col min="2283" max="2283" width="15.28515625" style="79" bestFit="1" customWidth="1"/>
    <col min="2284" max="2284" width="11.5703125" style="79" customWidth="1"/>
    <col min="2285" max="2285" width="13" style="79" customWidth="1"/>
    <col min="2286" max="2286" width="19.7109375" style="79" customWidth="1"/>
    <col min="2287" max="2287" width="12.28515625" style="79" bestFit="1" customWidth="1"/>
    <col min="2288" max="2288" width="19.5703125" style="79" customWidth="1"/>
    <col min="2289" max="2289" width="14.85546875" style="79" customWidth="1"/>
    <col min="2290" max="2290" width="15" style="79" bestFit="1" customWidth="1"/>
    <col min="2291" max="2291" width="17.42578125" style="79" customWidth="1"/>
    <col min="2292" max="2292" width="13.140625" style="79" customWidth="1"/>
    <col min="2293" max="2293" width="12.5703125" style="79" customWidth="1"/>
    <col min="2294" max="2294" width="13.140625" style="79" customWidth="1"/>
    <col min="2295" max="2295" width="8.85546875" style="79"/>
    <col min="2296" max="2296" width="14.7109375" style="79" customWidth="1"/>
    <col min="2297" max="2297" width="11.42578125" style="79" customWidth="1"/>
    <col min="2298" max="2298" width="11.140625" style="79" customWidth="1"/>
    <col min="2299" max="2299" width="10.42578125" style="79" customWidth="1"/>
    <col min="2300" max="2300" width="10.7109375" style="79" customWidth="1"/>
    <col min="2301" max="2301" width="11.42578125" style="79" customWidth="1"/>
    <col min="2302" max="2525" width="8.85546875" style="79"/>
    <col min="2526" max="2526" width="19.28515625" style="79" customWidth="1"/>
    <col min="2527" max="2527" width="15.28515625" style="79" bestFit="1" customWidth="1"/>
    <col min="2528" max="2528" width="13.28515625" style="79" customWidth="1"/>
    <col min="2529" max="2529" width="13.7109375" style="79" customWidth="1"/>
    <col min="2530" max="2530" width="14.140625" style="79" customWidth="1"/>
    <col min="2531" max="2531" width="13.28515625" style="79" customWidth="1"/>
    <col min="2532" max="2532" width="12" style="79" customWidth="1"/>
    <col min="2533" max="2533" width="13.140625" style="79" customWidth="1"/>
    <col min="2534" max="2534" width="15" style="79" customWidth="1"/>
    <col min="2535" max="2535" width="0" style="79" hidden="1" customWidth="1"/>
    <col min="2536" max="2538" width="13.140625" style="79" customWidth="1"/>
    <col min="2539" max="2539" width="15.28515625" style="79" bestFit="1" customWidth="1"/>
    <col min="2540" max="2540" width="11.5703125" style="79" customWidth="1"/>
    <col min="2541" max="2541" width="13" style="79" customWidth="1"/>
    <col min="2542" max="2542" width="19.7109375" style="79" customWidth="1"/>
    <col min="2543" max="2543" width="12.28515625" style="79" bestFit="1" customWidth="1"/>
    <col min="2544" max="2544" width="19.5703125" style="79" customWidth="1"/>
    <col min="2545" max="2545" width="14.85546875" style="79" customWidth="1"/>
    <col min="2546" max="2546" width="15" style="79" bestFit="1" customWidth="1"/>
    <col min="2547" max="2547" width="17.42578125" style="79" customWidth="1"/>
    <col min="2548" max="2548" width="13.140625" style="79" customWidth="1"/>
    <col min="2549" max="2549" width="12.5703125" style="79" customWidth="1"/>
    <col min="2550" max="2550" width="13.140625" style="79" customWidth="1"/>
    <col min="2551" max="2551" width="8.85546875" style="79"/>
    <col min="2552" max="2552" width="14.7109375" style="79" customWidth="1"/>
    <col min="2553" max="2553" width="11.42578125" style="79" customWidth="1"/>
    <col min="2554" max="2554" width="11.140625" style="79" customWidth="1"/>
    <col min="2555" max="2555" width="10.42578125" style="79" customWidth="1"/>
    <col min="2556" max="2556" width="10.7109375" style="79" customWidth="1"/>
    <col min="2557" max="2557" width="11.42578125" style="79" customWidth="1"/>
    <col min="2558" max="2781" width="8.85546875" style="79"/>
    <col min="2782" max="2782" width="19.28515625" style="79" customWidth="1"/>
    <col min="2783" max="2783" width="15.28515625" style="79" bestFit="1" customWidth="1"/>
    <col min="2784" max="2784" width="13.28515625" style="79" customWidth="1"/>
    <col min="2785" max="2785" width="13.7109375" style="79" customWidth="1"/>
    <col min="2786" max="2786" width="14.140625" style="79" customWidth="1"/>
    <col min="2787" max="2787" width="13.28515625" style="79" customWidth="1"/>
    <col min="2788" max="2788" width="12" style="79" customWidth="1"/>
    <col min="2789" max="2789" width="13.140625" style="79" customWidth="1"/>
    <col min="2790" max="2790" width="15" style="79" customWidth="1"/>
    <col min="2791" max="2791" width="0" style="79" hidden="1" customWidth="1"/>
    <col min="2792" max="2794" width="13.140625" style="79" customWidth="1"/>
    <col min="2795" max="2795" width="15.28515625" style="79" bestFit="1" customWidth="1"/>
    <col min="2796" max="2796" width="11.5703125" style="79" customWidth="1"/>
    <col min="2797" max="2797" width="13" style="79" customWidth="1"/>
    <col min="2798" max="2798" width="19.7109375" style="79" customWidth="1"/>
    <col min="2799" max="2799" width="12.28515625" style="79" bestFit="1" customWidth="1"/>
    <col min="2800" max="2800" width="19.5703125" style="79" customWidth="1"/>
    <col min="2801" max="2801" width="14.85546875" style="79" customWidth="1"/>
    <col min="2802" max="2802" width="15" style="79" bestFit="1" customWidth="1"/>
    <col min="2803" max="2803" width="17.42578125" style="79" customWidth="1"/>
    <col min="2804" max="2804" width="13.140625" style="79" customWidth="1"/>
    <col min="2805" max="2805" width="12.5703125" style="79" customWidth="1"/>
    <col min="2806" max="2806" width="13.140625" style="79" customWidth="1"/>
    <col min="2807" max="2807" width="8.85546875" style="79"/>
    <col min="2808" max="2808" width="14.7109375" style="79" customWidth="1"/>
    <col min="2809" max="2809" width="11.42578125" style="79" customWidth="1"/>
    <col min="2810" max="2810" width="11.140625" style="79" customWidth="1"/>
    <col min="2811" max="2811" width="10.42578125" style="79" customWidth="1"/>
    <col min="2812" max="2812" width="10.7109375" style="79" customWidth="1"/>
    <col min="2813" max="2813" width="11.42578125" style="79" customWidth="1"/>
    <col min="2814" max="3037" width="8.85546875" style="79"/>
    <col min="3038" max="3038" width="19.28515625" style="79" customWidth="1"/>
    <col min="3039" max="3039" width="15.28515625" style="79" bestFit="1" customWidth="1"/>
    <col min="3040" max="3040" width="13.28515625" style="79" customWidth="1"/>
    <col min="3041" max="3041" width="13.7109375" style="79" customWidth="1"/>
    <col min="3042" max="3042" width="14.140625" style="79" customWidth="1"/>
    <col min="3043" max="3043" width="13.28515625" style="79" customWidth="1"/>
    <col min="3044" max="3044" width="12" style="79" customWidth="1"/>
    <col min="3045" max="3045" width="13.140625" style="79" customWidth="1"/>
    <col min="3046" max="3046" width="15" style="79" customWidth="1"/>
    <col min="3047" max="3047" width="0" style="79" hidden="1" customWidth="1"/>
    <col min="3048" max="3050" width="13.140625" style="79" customWidth="1"/>
    <col min="3051" max="3051" width="15.28515625" style="79" bestFit="1" customWidth="1"/>
    <col min="3052" max="3052" width="11.5703125" style="79" customWidth="1"/>
    <col min="3053" max="3053" width="13" style="79" customWidth="1"/>
    <col min="3054" max="3054" width="19.7109375" style="79" customWidth="1"/>
    <col min="3055" max="3055" width="12.28515625" style="79" bestFit="1" customWidth="1"/>
    <col min="3056" max="3056" width="19.5703125" style="79" customWidth="1"/>
    <col min="3057" max="3057" width="14.85546875" style="79" customWidth="1"/>
    <col min="3058" max="3058" width="15" style="79" bestFit="1" customWidth="1"/>
    <col min="3059" max="3059" width="17.42578125" style="79" customWidth="1"/>
    <col min="3060" max="3060" width="13.140625" style="79" customWidth="1"/>
    <col min="3061" max="3061" width="12.5703125" style="79" customWidth="1"/>
    <col min="3062" max="3062" width="13.140625" style="79" customWidth="1"/>
    <col min="3063" max="3063" width="8.85546875" style="79"/>
    <col min="3064" max="3064" width="14.7109375" style="79" customWidth="1"/>
    <col min="3065" max="3065" width="11.42578125" style="79" customWidth="1"/>
    <col min="3066" max="3066" width="11.140625" style="79" customWidth="1"/>
    <col min="3067" max="3067" width="10.42578125" style="79" customWidth="1"/>
    <col min="3068" max="3068" width="10.7109375" style="79" customWidth="1"/>
    <col min="3069" max="3069" width="11.42578125" style="79" customWidth="1"/>
    <col min="3070" max="3293" width="8.85546875" style="79"/>
    <col min="3294" max="3294" width="19.28515625" style="79" customWidth="1"/>
    <col min="3295" max="3295" width="15.28515625" style="79" bestFit="1" customWidth="1"/>
    <col min="3296" max="3296" width="13.28515625" style="79" customWidth="1"/>
    <col min="3297" max="3297" width="13.7109375" style="79" customWidth="1"/>
    <col min="3298" max="3298" width="14.140625" style="79" customWidth="1"/>
    <col min="3299" max="3299" width="13.28515625" style="79" customWidth="1"/>
    <col min="3300" max="3300" width="12" style="79" customWidth="1"/>
    <col min="3301" max="3301" width="13.140625" style="79" customWidth="1"/>
    <col min="3302" max="3302" width="15" style="79" customWidth="1"/>
    <col min="3303" max="3303" width="0" style="79" hidden="1" customWidth="1"/>
    <col min="3304" max="3306" width="13.140625" style="79" customWidth="1"/>
    <col min="3307" max="3307" width="15.28515625" style="79" bestFit="1" customWidth="1"/>
    <col min="3308" max="3308" width="11.5703125" style="79" customWidth="1"/>
    <col min="3309" max="3309" width="13" style="79" customWidth="1"/>
    <col min="3310" max="3310" width="19.7109375" style="79" customWidth="1"/>
    <col min="3311" max="3311" width="12.28515625" style="79" bestFit="1" customWidth="1"/>
    <col min="3312" max="3312" width="19.5703125" style="79" customWidth="1"/>
    <col min="3313" max="3313" width="14.85546875" style="79" customWidth="1"/>
    <col min="3314" max="3314" width="15" style="79" bestFit="1" customWidth="1"/>
    <col min="3315" max="3315" width="17.42578125" style="79" customWidth="1"/>
    <col min="3316" max="3316" width="13.140625" style="79" customWidth="1"/>
    <col min="3317" max="3317" width="12.5703125" style="79" customWidth="1"/>
    <col min="3318" max="3318" width="13.140625" style="79" customWidth="1"/>
    <col min="3319" max="3319" width="8.85546875" style="79"/>
    <col min="3320" max="3320" width="14.7109375" style="79" customWidth="1"/>
    <col min="3321" max="3321" width="11.42578125" style="79" customWidth="1"/>
    <col min="3322" max="3322" width="11.140625" style="79" customWidth="1"/>
    <col min="3323" max="3323" width="10.42578125" style="79" customWidth="1"/>
    <col min="3324" max="3324" width="10.7109375" style="79" customWidth="1"/>
    <col min="3325" max="3325" width="11.42578125" style="79" customWidth="1"/>
    <col min="3326" max="3549" width="8.85546875" style="79"/>
    <col min="3550" max="3550" width="19.28515625" style="79" customWidth="1"/>
    <col min="3551" max="3551" width="15.28515625" style="79" bestFit="1" customWidth="1"/>
    <col min="3552" max="3552" width="13.28515625" style="79" customWidth="1"/>
    <col min="3553" max="3553" width="13.7109375" style="79" customWidth="1"/>
    <col min="3554" max="3554" width="14.140625" style="79" customWidth="1"/>
    <col min="3555" max="3555" width="13.28515625" style="79" customWidth="1"/>
    <col min="3556" max="3556" width="12" style="79" customWidth="1"/>
    <col min="3557" max="3557" width="13.140625" style="79" customWidth="1"/>
    <col min="3558" max="3558" width="15" style="79" customWidth="1"/>
    <col min="3559" max="3559" width="0" style="79" hidden="1" customWidth="1"/>
    <col min="3560" max="3562" width="13.140625" style="79" customWidth="1"/>
    <col min="3563" max="3563" width="15.28515625" style="79" bestFit="1" customWidth="1"/>
    <col min="3564" max="3564" width="11.5703125" style="79" customWidth="1"/>
    <col min="3565" max="3565" width="13" style="79" customWidth="1"/>
    <col min="3566" max="3566" width="19.7109375" style="79" customWidth="1"/>
    <col min="3567" max="3567" width="12.28515625" style="79" bestFit="1" customWidth="1"/>
    <col min="3568" max="3568" width="19.5703125" style="79" customWidth="1"/>
    <col min="3569" max="3569" width="14.85546875" style="79" customWidth="1"/>
    <col min="3570" max="3570" width="15" style="79" bestFit="1" customWidth="1"/>
    <col min="3571" max="3571" width="17.42578125" style="79" customWidth="1"/>
    <col min="3572" max="3572" width="13.140625" style="79" customWidth="1"/>
    <col min="3573" max="3573" width="12.5703125" style="79" customWidth="1"/>
    <col min="3574" max="3574" width="13.140625" style="79" customWidth="1"/>
    <col min="3575" max="3575" width="8.85546875" style="79"/>
    <col min="3576" max="3576" width="14.7109375" style="79" customWidth="1"/>
    <col min="3577" max="3577" width="11.42578125" style="79" customWidth="1"/>
    <col min="3578" max="3578" width="11.140625" style="79" customWidth="1"/>
    <col min="3579" max="3579" width="10.42578125" style="79" customWidth="1"/>
    <col min="3580" max="3580" width="10.7109375" style="79" customWidth="1"/>
    <col min="3581" max="3581" width="11.42578125" style="79" customWidth="1"/>
    <col min="3582" max="3805" width="8.85546875" style="79"/>
    <col min="3806" max="3806" width="19.28515625" style="79" customWidth="1"/>
    <col min="3807" max="3807" width="15.28515625" style="79" bestFit="1" customWidth="1"/>
    <col min="3808" max="3808" width="13.28515625" style="79" customWidth="1"/>
    <col min="3809" max="3809" width="13.7109375" style="79" customWidth="1"/>
    <col min="3810" max="3810" width="14.140625" style="79" customWidth="1"/>
    <col min="3811" max="3811" width="13.28515625" style="79" customWidth="1"/>
    <col min="3812" max="3812" width="12" style="79" customWidth="1"/>
    <col min="3813" max="3813" width="13.140625" style="79" customWidth="1"/>
    <col min="3814" max="3814" width="15" style="79" customWidth="1"/>
    <col min="3815" max="3815" width="0" style="79" hidden="1" customWidth="1"/>
    <col min="3816" max="3818" width="13.140625" style="79" customWidth="1"/>
    <col min="3819" max="3819" width="15.28515625" style="79" bestFit="1" customWidth="1"/>
    <col min="3820" max="3820" width="11.5703125" style="79" customWidth="1"/>
    <col min="3821" max="3821" width="13" style="79" customWidth="1"/>
    <col min="3822" max="3822" width="19.7109375" style="79" customWidth="1"/>
    <col min="3823" max="3823" width="12.28515625" style="79" bestFit="1" customWidth="1"/>
    <col min="3824" max="3824" width="19.5703125" style="79" customWidth="1"/>
    <col min="3825" max="3825" width="14.85546875" style="79" customWidth="1"/>
    <col min="3826" max="3826" width="15" style="79" bestFit="1" customWidth="1"/>
    <col min="3827" max="3827" width="17.42578125" style="79" customWidth="1"/>
    <col min="3828" max="3828" width="13.140625" style="79" customWidth="1"/>
    <col min="3829" max="3829" width="12.5703125" style="79" customWidth="1"/>
    <col min="3830" max="3830" width="13.140625" style="79" customWidth="1"/>
    <col min="3831" max="3831" width="8.85546875" style="79"/>
    <col min="3832" max="3832" width="14.7109375" style="79" customWidth="1"/>
    <col min="3833" max="3833" width="11.42578125" style="79" customWidth="1"/>
    <col min="3834" max="3834" width="11.140625" style="79" customWidth="1"/>
    <col min="3835" max="3835" width="10.42578125" style="79" customWidth="1"/>
    <col min="3836" max="3836" width="10.7109375" style="79" customWidth="1"/>
    <col min="3837" max="3837" width="11.42578125" style="79" customWidth="1"/>
    <col min="3838" max="4061" width="8.85546875" style="79"/>
    <col min="4062" max="4062" width="19.28515625" style="79" customWidth="1"/>
    <col min="4063" max="4063" width="15.28515625" style="79" bestFit="1" customWidth="1"/>
    <col min="4064" max="4064" width="13.28515625" style="79" customWidth="1"/>
    <col min="4065" max="4065" width="13.7109375" style="79" customWidth="1"/>
    <col min="4066" max="4066" width="14.140625" style="79" customWidth="1"/>
    <col min="4067" max="4067" width="13.28515625" style="79" customWidth="1"/>
    <col min="4068" max="4068" width="12" style="79" customWidth="1"/>
    <col min="4069" max="4069" width="13.140625" style="79" customWidth="1"/>
    <col min="4070" max="4070" width="15" style="79" customWidth="1"/>
    <col min="4071" max="4071" width="0" style="79" hidden="1" customWidth="1"/>
    <col min="4072" max="4074" width="13.140625" style="79" customWidth="1"/>
    <col min="4075" max="4075" width="15.28515625" style="79" bestFit="1" customWidth="1"/>
    <col min="4076" max="4076" width="11.5703125" style="79" customWidth="1"/>
    <col min="4077" max="4077" width="13" style="79" customWidth="1"/>
    <col min="4078" max="4078" width="19.7109375" style="79" customWidth="1"/>
    <col min="4079" max="4079" width="12.28515625" style="79" bestFit="1" customWidth="1"/>
    <col min="4080" max="4080" width="19.5703125" style="79" customWidth="1"/>
    <col min="4081" max="4081" width="14.85546875" style="79" customWidth="1"/>
    <col min="4082" max="4082" width="15" style="79" bestFit="1" customWidth="1"/>
    <col min="4083" max="4083" width="17.42578125" style="79" customWidth="1"/>
    <col min="4084" max="4084" width="13.140625" style="79" customWidth="1"/>
    <col min="4085" max="4085" width="12.5703125" style="79" customWidth="1"/>
    <col min="4086" max="4086" width="13.140625" style="79" customWidth="1"/>
    <col min="4087" max="4087" width="8.85546875" style="79"/>
    <col min="4088" max="4088" width="14.7109375" style="79" customWidth="1"/>
    <col min="4089" max="4089" width="11.42578125" style="79" customWidth="1"/>
    <col min="4090" max="4090" width="11.140625" style="79" customWidth="1"/>
    <col min="4091" max="4091" width="10.42578125" style="79" customWidth="1"/>
    <col min="4092" max="4092" width="10.7109375" style="79" customWidth="1"/>
    <col min="4093" max="4093" width="11.42578125" style="79" customWidth="1"/>
    <col min="4094" max="4317" width="8.85546875" style="79"/>
    <col min="4318" max="4318" width="19.28515625" style="79" customWidth="1"/>
    <col min="4319" max="4319" width="15.28515625" style="79" bestFit="1" customWidth="1"/>
    <col min="4320" max="4320" width="13.28515625" style="79" customWidth="1"/>
    <col min="4321" max="4321" width="13.7109375" style="79" customWidth="1"/>
    <col min="4322" max="4322" width="14.140625" style="79" customWidth="1"/>
    <col min="4323" max="4323" width="13.28515625" style="79" customWidth="1"/>
    <col min="4324" max="4324" width="12" style="79" customWidth="1"/>
    <col min="4325" max="4325" width="13.140625" style="79" customWidth="1"/>
    <col min="4326" max="4326" width="15" style="79" customWidth="1"/>
    <col min="4327" max="4327" width="0" style="79" hidden="1" customWidth="1"/>
    <col min="4328" max="4330" width="13.140625" style="79" customWidth="1"/>
    <col min="4331" max="4331" width="15.28515625" style="79" bestFit="1" customWidth="1"/>
    <col min="4332" max="4332" width="11.5703125" style="79" customWidth="1"/>
    <col min="4333" max="4333" width="13" style="79" customWidth="1"/>
    <col min="4334" max="4334" width="19.7109375" style="79" customWidth="1"/>
    <col min="4335" max="4335" width="12.28515625" style="79" bestFit="1" customWidth="1"/>
    <col min="4336" max="4336" width="19.5703125" style="79" customWidth="1"/>
    <col min="4337" max="4337" width="14.85546875" style="79" customWidth="1"/>
    <col min="4338" max="4338" width="15" style="79" bestFit="1" customWidth="1"/>
    <col min="4339" max="4339" width="17.42578125" style="79" customWidth="1"/>
    <col min="4340" max="4340" width="13.140625" style="79" customWidth="1"/>
    <col min="4341" max="4341" width="12.5703125" style="79" customWidth="1"/>
    <col min="4342" max="4342" width="13.140625" style="79" customWidth="1"/>
    <col min="4343" max="4343" width="8.85546875" style="79"/>
    <col min="4344" max="4344" width="14.7109375" style="79" customWidth="1"/>
    <col min="4345" max="4345" width="11.42578125" style="79" customWidth="1"/>
    <col min="4346" max="4346" width="11.140625" style="79" customWidth="1"/>
    <col min="4347" max="4347" width="10.42578125" style="79" customWidth="1"/>
    <col min="4348" max="4348" width="10.7109375" style="79" customWidth="1"/>
    <col min="4349" max="4349" width="11.42578125" style="79" customWidth="1"/>
    <col min="4350" max="4573" width="8.85546875" style="79"/>
    <col min="4574" max="4574" width="19.28515625" style="79" customWidth="1"/>
    <col min="4575" max="4575" width="15.28515625" style="79" bestFit="1" customWidth="1"/>
    <col min="4576" max="4576" width="13.28515625" style="79" customWidth="1"/>
    <col min="4577" max="4577" width="13.7109375" style="79" customWidth="1"/>
    <col min="4578" max="4578" width="14.140625" style="79" customWidth="1"/>
    <col min="4579" max="4579" width="13.28515625" style="79" customWidth="1"/>
    <col min="4580" max="4580" width="12" style="79" customWidth="1"/>
    <col min="4581" max="4581" width="13.140625" style="79" customWidth="1"/>
    <col min="4582" max="4582" width="15" style="79" customWidth="1"/>
    <col min="4583" max="4583" width="0" style="79" hidden="1" customWidth="1"/>
    <col min="4584" max="4586" width="13.140625" style="79" customWidth="1"/>
    <col min="4587" max="4587" width="15.28515625" style="79" bestFit="1" customWidth="1"/>
    <col min="4588" max="4588" width="11.5703125" style="79" customWidth="1"/>
    <col min="4589" max="4589" width="13" style="79" customWidth="1"/>
    <col min="4590" max="4590" width="19.7109375" style="79" customWidth="1"/>
    <col min="4591" max="4591" width="12.28515625" style="79" bestFit="1" customWidth="1"/>
    <col min="4592" max="4592" width="19.5703125" style="79" customWidth="1"/>
    <col min="4593" max="4593" width="14.85546875" style="79" customWidth="1"/>
    <col min="4594" max="4594" width="15" style="79" bestFit="1" customWidth="1"/>
    <col min="4595" max="4595" width="17.42578125" style="79" customWidth="1"/>
    <col min="4596" max="4596" width="13.140625" style="79" customWidth="1"/>
    <col min="4597" max="4597" width="12.5703125" style="79" customWidth="1"/>
    <col min="4598" max="4598" width="13.140625" style="79" customWidth="1"/>
    <col min="4599" max="4599" width="8.85546875" style="79"/>
    <col min="4600" max="4600" width="14.7109375" style="79" customWidth="1"/>
    <col min="4601" max="4601" width="11.42578125" style="79" customWidth="1"/>
    <col min="4602" max="4602" width="11.140625" style="79" customWidth="1"/>
    <col min="4603" max="4603" width="10.42578125" style="79" customWidth="1"/>
    <col min="4604" max="4604" width="10.7109375" style="79" customWidth="1"/>
    <col min="4605" max="4605" width="11.42578125" style="79" customWidth="1"/>
    <col min="4606" max="4829" width="8.85546875" style="79"/>
    <col min="4830" max="4830" width="19.28515625" style="79" customWidth="1"/>
    <col min="4831" max="4831" width="15.28515625" style="79" bestFit="1" customWidth="1"/>
    <col min="4832" max="4832" width="13.28515625" style="79" customWidth="1"/>
    <col min="4833" max="4833" width="13.7109375" style="79" customWidth="1"/>
    <col min="4834" max="4834" width="14.140625" style="79" customWidth="1"/>
    <col min="4835" max="4835" width="13.28515625" style="79" customWidth="1"/>
    <col min="4836" max="4836" width="12" style="79" customWidth="1"/>
    <col min="4837" max="4837" width="13.140625" style="79" customWidth="1"/>
    <col min="4838" max="4838" width="15" style="79" customWidth="1"/>
    <col min="4839" max="4839" width="0" style="79" hidden="1" customWidth="1"/>
    <col min="4840" max="4842" width="13.140625" style="79" customWidth="1"/>
    <col min="4843" max="4843" width="15.28515625" style="79" bestFit="1" customWidth="1"/>
    <col min="4844" max="4844" width="11.5703125" style="79" customWidth="1"/>
    <col min="4845" max="4845" width="13" style="79" customWidth="1"/>
    <col min="4846" max="4846" width="19.7109375" style="79" customWidth="1"/>
    <col min="4847" max="4847" width="12.28515625" style="79" bestFit="1" customWidth="1"/>
    <col min="4848" max="4848" width="19.5703125" style="79" customWidth="1"/>
    <col min="4849" max="4849" width="14.85546875" style="79" customWidth="1"/>
    <col min="4850" max="4850" width="15" style="79" bestFit="1" customWidth="1"/>
    <col min="4851" max="4851" width="17.42578125" style="79" customWidth="1"/>
    <col min="4852" max="4852" width="13.140625" style="79" customWidth="1"/>
    <col min="4853" max="4853" width="12.5703125" style="79" customWidth="1"/>
    <col min="4854" max="4854" width="13.140625" style="79" customWidth="1"/>
    <col min="4855" max="4855" width="8.85546875" style="79"/>
    <col min="4856" max="4856" width="14.7109375" style="79" customWidth="1"/>
    <col min="4857" max="4857" width="11.42578125" style="79" customWidth="1"/>
    <col min="4858" max="4858" width="11.140625" style="79" customWidth="1"/>
    <col min="4859" max="4859" width="10.42578125" style="79" customWidth="1"/>
    <col min="4860" max="4860" width="10.7109375" style="79" customWidth="1"/>
    <col min="4861" max="4861" width="11.42578125" style="79" customWidth="1"/>
    <col min="4862" max="5085" width="8.85546875" style="79"/>
    <col min="5086" max="5086" width="19.28515625" style="79" customWidth="1"/>
    <col min="5087" max="5087" width="15.28515625" style="79" bestFit="1" customWidth="1"/>
    <col min="5088" max="5088" width="13.28515625" style="79" customWidth="1"/>
    <col min="5089" max="5089" width="13.7109375" style="79" customWidth="1"/>
    <col min="5090" max="5090" width="14.140625" style="79" customWidth="1"/>
    <col min="5091" max="5091" width="13.28515625" style="79" customWidth="1"/>
    <col min="5092" max="5092" width="12" style="79" customWidth="1"/>
    <col min="5093" max="5093" width="13.140625" style="79" customWidth="1"/>
    <col min="5094" max="5094" width="15" style="79" customWidth="1"/>
    <col min="5095" max="5095" width="0" style="79" hidden="1" customWidth="1"/>
    <col min="5096" max="5098" width="13.140625" style="79" customWidth="1"/>
    <col min="5099" max="5099" width="15.28515625" style="79" bestFit="1" customWidth="1"/>
    <col min="5100" max="5100" width="11.5703125" style="79" customWidth="1"/>
    <col min="5101" max="5101" width="13" style="79" customWidth="1"/>
    <col min="5102" max="5102" width="19.7109375" style="79" customWidth="1"/>
    <col min="5103" max="5103" width="12.28515625" style="79" bestFit="1" customWidth="1"/>
    <col min="5104" max="5104" width="19.5703125" style="79" customWidth="1"/>
    <col min="5105" max="5105" width="14.85546875" style="79" customWidth="1"/>
    <col min="5106" max="5106" width="15" style="79" bestFit="1" customWidth="1"/>
    <col min="5107" max="5107" width="17.42578125" style="79" customWidth="1"/>
    <col min="5108" max="5108" width="13.140625" style="79" customWidth="1"/>
    <col min="5109" max="5109" width="12.5703125" style="79" customWidth="1"/>
    <col min="5110" max="5110" width="13.140625" style="79" customWidth="1"/>
    <col min="5111" max="5111" width="8.85546875" style="79"/>
    <col min="5112" max="5112" width="14.7109375" style="79" customWidth="1"/>
    <col min="5113" max="5113" width="11.42578125" style="79" customWidth="1"/>
    <col min="5114" max="5114" width="11.140625" style="79" customWidth="1"/>
    <col min="5115" max="5115" width="10.42578125" style="79" customWidth="1"/>
    <col min="5116" max="5116" width="10.7109375" style="79" customWidth="1"/>
    <col min="5117" max="5117" width="11.42578125" style="79" customWidth="1"/>
    <col min="5118" max="5341" width="8.85546875" style="79"/>
    <col min="5342" max="5342" width="19.28515625" style="79" customWidth="1"/>
    <col min="5343" max="5343" width="15.28515625" style="79" bestFit="1" customWidth="1"/>
    <col min="5344" max="5344" width="13.28515625" style="79" customWidth="1"/>
    <col min="5345" max="5345" width="13.7109375" style="79" customWidth="1"/>
    <col min="5346" max="5346" width="14.140625" style="79" customWidth="1"/>
    <col min="5347" max="5347" width="13.28515625" style="79" customWidth="1"/>
    <col min="5348" max="5348" width="12" style="79" customWidth="1"/>
    <col min="5349" max="5349" width="13.140625" style="79" customWidth="1"/>
    <col min="5350" max="5350" width="15" style="79" customWidth="1"/>
    <col min="5351" max="5351" width="0" style="79" hidden="1" customWidth="1"/>
    <col min="5352" max="5354" width="13.140625" style="79" customWidth="1"/>
    <col min="5355" max="5355" width="15.28515625" style="79" bestFit="1" customWidth="1"/>
    <col min="5356" max="5356" width="11.5703125" style="79" customWidth="1"/>
    <col min="5357" max="5357" width="13" style="79" customWidth="1"/>
    <col min="5358" max="5358" width="19.7109375" style="79" customWidth="1"/>
    <col min="5359" max="5359" width="12.28515625" style="79" bestFit="1" customWidth="1"/>
    <col min="5360" max="5360" width="19.5703125" style="79" customWidth="1"/>
    <col min="5361" max="5361" width="14.85546875" style="79" customWidth="1"/>
    <col min="5362" max="5362" width="15" style="79" bestFit="1" customWidth="1"/>
    <col min="5363" max="5363" width="17.42578125" style="79" customWidth="1"/>
    <col min="5364" max="5364" width="13.140625" style="79" customWidth="1"/>
    <col min="5365" max="5365" width="12.5703125" style="79" customWidth="1"/>
    <col min="5366" max="5366" width="13.140625" style="79" customWidth="1"/>
    <col min="5367" max="5367" width="8.85546875" style="79"/>
    <col min="5368" max="5368" width="14.7109375" style="79" customWidth="1"/>
    <col min="5369" max="5369" width="11.42578125" style="79" customWidth="1"/>
    <col min="5370" max="5370" width="11.140625" style="79" customWidth="1"/>
    <col min="5371" max="5371" width="10.42578125" style="79" customWidth="1"/>
    <col min="5372" max="5372" width="10.7109375" style="79" customWidth="1"/>
    <col min="5373" max="5373" width="11.42578125" style="79" customWidth="1"/>
    <col min="5374" max="5597" width="8.85546875" style="79"/>
    <col min="5598" max="5598" width="19.28515625" style="79" customWidth="1"/>
    <col min="5599" max="5599" width="15.28515625" style="79" bestFit="1" customWidth="1"/>
    <col min="5600" max="5600" width="13.28515625" style="79" customWidth="1"/>
    <col min="5601" max="5601" width="13.7109375" style="79" customWidth="1"/>
    <col min="5602" max="5602" width="14.140625" style="79" customWidth="1"/>
    <col min="5603" max="5603" width="13.28515625" style="79" customWidth="1"/>
    <col min="5604" max="5604" width="12" style="79" customWidth="1"/>
    <col min="5605" max="5605" width="13.140625" style="79" customWidth="1"/>
    <col min="5606" max="5606" width="15" style="79" customWidth="1"/>
    <col min="5607" max="5607" width="0" style="79" hidden="1" customWidth="1"/>
    <col min="5608" max="5610" width="13.140625" style="79" customWidth="1"/>
    <col min="5611" max="5611" width="15.28515625" style="79" bestFit="1" customWidth="1"/>
    <col min="5612" max="5612" width="11.5703125" style="79" customWidth="1"/>
    <col min="5613" max="5613" width="13" style="79" customWidth="1"/>
    <col min="5614" max="5614" width="19.7109375" style="79" customWidth="1"/>
    <col min="5615" max="5615" width="12.28515625" style="79" bestFit="1" customWidth="1"/>
    <col min="5616" max="5616" width="19.5703125" style="79" customWidth="1"/>
    <col min="5617" max="5617" width="14.85546875" style="79" customWidth="1"/>
    <col min="5618" max="5618" width="15" style="79" bestFit="1" customWidth="1"/>
    <col min="5619" max="5619" width="17.42578125" style="79" customWidth="1"/>
    <col min="5620" max="5620" width="13.140625" style="79" customWidth="1"/>
    <col min="5621" max="5621" width="12.5703125" style="79" customWidth="1"/>
    <col min="5622" max="5622" width="13.140625" style="79" customWidth="1"/>
    <col min="5623" max="5623" width="8.85546875" style="79"/>
    <col min="5624" max="5624" width="14.7109375" style="79" customWidth="1"/>
    <col min="5625" max="5625" width="11.42578125" style="79" customWidth="1"/>
    <col min="5626" max="5626" width="11.140625" style="79" customWidth="1"/>
    <col min="5627" max="5627" width="10.42578125" style="79" customWidth="1"/>
    <col min="5628" max="5628" width="10.7109375" style="79" customWidth="1"/>
    <col min="5629" max="5629" width="11.42578125" style="79" customWidth="1"/>
    <col min="5630" max="5853" width="8.85546875" style="79"/>
    <col min="5854" max="5854" width="19.28515625" style="79" customWidth="1"/>
    <col min="5855" max="5855" width="15.28515625" style="79" bestFit="1" customWidth="1"/>
    <col min="5856" max="5856" width="13.28515625" style="79" customWidth="1"/>
    <col min="5857" max="5857" width="13.7109375" style="79" customWidth="1"/>
    <col min="5858" max="5858" width="14.140625" style="79" customWidth="1"/>
    <col min="5859" max="5859" width="13.28515625" style="79" customWidth="1"/>
    <col min="5860" max="5860" width="12" style="79" customWidth="1"/>
    <col min="5861" max="5861" width="13.140625" style="79" customWidth="1"/>
    <col min="5862" max="5862" width="15" style="79" customWidth="1"/>
    <col min="5863" max="5863" width="0" style="79" hidden="1" customWidth="1"/>
    <col min="5864" max="5866" width="13.140625" style="79" customWidth="1"/>
    <col min="5867" max="5867" width="15.28515625" style="79" bestFit="1" customWidth="1"/>
    <col min="5868" max="5868" width="11.5703125" style="79" customWidth="1"/>
    <col min="5869" max="5869" width="13" style="79" customWidth="1"/>
    <col min="5870" max="5870" width="19.7109375" style="79" customWidth="1"/>
    <col min="5871" max="5871" width="12.28515625" style="79" bestFit="1" customWidth="1"/>
    <col min="5872" max="5872" width="19.5703125" style="79" customWidth="1"/>
    <col min="5873" max="5873" width="14.85546875" style="79" customWidth="1"/>
    <col min="5874" max="5874" width="15" style="79" bestFit="1" customWidth="1"/>
    <col min="5875" max="5875" width="17.42578125" style="79" customWidth="1"/>
    <col min="5876" max="5876" width="13.140625" style="79" customWidth="1"/>
    <col min="5877" max="5877" width="12.5703125" style="79" customWidth="1"/>
    <col min="5878" max="5878" width="13.140625" style="79" customWidth="1"/>
    <col min="5879" max="5879" width="8.85546875" style="79"/>
    <col min="5880" max="5880" width="14.7109375" style="79" customWidth="1"/>
    <col min="5881" max="5881" width="11.42578125" style="79" customWidth="1"/>
    <col min="5882" max="5882" width="11.140625" style="79" customWidth="1"/>
    <col min="5883" max="5883" width="10.42578125" style="79" customWidth="1"/>
    <col min="5884" max="5884" width="10.7109375" style="79" customWidth="1"/>
    <col min="5885" max="5885" width="11.42578125" style="79" customWidth="1"/>
    <col min="5886" max="6109" width="8.85546875" style="79"/>
    <col min="6110" max="6110" width="19.28515625" style="79" customWidth="1"/>
    <col min="6111" max="6111" width="15.28515625" style="79" bestFit="1" customWidth="1"/>
    <col min="6112" max="6112" width="13.28515625" style="79" customWidth="1"/>
    <col min="6113" max="6113" width="13.7109375" style="79" customWidth="1"/>
    <col min="6114" max="6114" width="14.140625" style="79" customWidth="1"/>
    <col min="6115" max="6115" width="13.28515625" style="79" customWidth="1"/>
    <col min="6116" max="6116" width="12" style="79" customWidth="1"/>
    <col min="6117" max="6117" width="13.140625" style="79" customWidth="1"/>
    <col min="6118" max="6118" width="15" style="79" customWidth="1"/>
    <col min="6119" max="6119" width="0" style="79" hidden="1" customWidth="1"/>
    <col min="6120" max="6122" width="13.140625" style="79" customWidth="1"/>
    <col min="6123" max="6123" width="15.28515625" style="79" bestFit="1" customWidth="1"/>
    <col min="6124" max="6124" width="11.5703125" style="79" customWidth="1"/>
    <col min="6125" max="6125" width="13" style="79" customWidth="1"/>
    <col min="6126" max="6126" width="19.7109375" style="79" customWidth="1"/>
    <col min="6127" max="6127" width="12.28515625" style="79" bestFit="1" customWidth="1"/>
    <col min="6128" max="6128" width="19.5703125" style="79" customWidth="1"/>
    <col min="6129" max="6129" width="14.85546875" style="79" customWidth="1"/>
    <col min="6130" max="6130" width="15" style="79" bestFit="1" customWidth="1"/>
    <col min="6131" max="6131" width="17.42578125" style="79" customWidth="1"/>
    <col min="6132" max="6132" width="13.140625" style="79" customWidth="1"/>
    <col min="6133" max="6133" width="12.5703125" style="79" customWidth="1"/>
    <col min="6134" max="6134" width="13.140625" style="79" customWidth="1"/>
    <col min="6135" max="6135" width="8.85546875" style="79"/>
    <col min="6136" max="6136" width="14.7109375" style="79" customWidth="1"/>
    <col min="6137" max="6137" width="11.42578125" style="79" customWidth="1"/>
    <col min="6138" max="6138" width="11.140625" style="79" customWidth="1"/>
    <col min="6139" max="6139" width="10.42578125" style="79" customWidth="1"/>
    <col min="6140" max="6140" width="10.7109375" style="79" customWidth="1"/>
    <col min="6141" max="6141" width="11.42578125" style="79" customWidth="1"/>
    <col min="6142" max="6365" width="8.85546875" style="79"/>
    <col min="6366" max="6366" width="19.28515625" style="79" customWidth="1"/>
    <col min="6367" max="6367" width="15.28515625" style="79" bestFit="1" customWidth="1"/>
    <col min="6368" max="6368" width="13.28515625" style="79" customWidth="1"/>
    <col min="6369" max="6369" width="13.7109375" style="79" customWidth="1"/>
    <col min="6370" max="6370" width="14.140625" style="79" customWidth="1"/>
    <col min="6371" max="6371" width="13.28515625" style="79" customWidth="1"/>
    <col min="6372" max="6372" width="12" style="79" customWidth="1"/>
    <col min="6373" max="6373" width="13.140625" style="79" customWidth="1"/>
    <col min="6374" max="6374" width="15" style="79" customWidth="1"/>
    <col min="6375" max="6375" width="0" style="79" hidden="1" customWidth="1"/>
    <col min="6376" max="6378" width="13.140625" style="79" customWidth="1"/>
    <col min="6379" max="6379" width="15.28515625" style="79" bestFit="1" customWidth="1"/>
    <col min="6380" max="6380" width="11.5703125" style="79" customWidth="1"/>
    <col min="6381" max="6381" width="13" style="79" customWidth="1"/>
    <col min="6382" max="6382" width="19.7109375" style="79" customWidth="1"/>
    <col min="6383" max="6383" width="12.28515625" style="79" bestFit="1" customWidth="1"/>
    <col min="6384" max="6384" width="19.5703125" style="79" customWidth="1"/>
    <col min="6385" max="6385" width="14.85546875" style="79" customWidth="1"/>
    <col min="6386" max="6386" width="15" style="79" bestFit="1" customWidth="1"/>
    <col min="6387" max="6387" width="17.42578125" style="79" customWidth="1"/>
    <col min="6388" max="6388" width="13.140625" style="79" customWidth="1"/>
    <col min="6389" max="6389" width="12.5703125" style="79" customWidth="1"/>
    <col min="6390" max="6390" width="13.140625" style="79" customWidth="1"/>
    <col min="6391" max="6391" width="8.85546875" style="79"/>
    <col min="6392" max="6392" width="14.7109375" style="79" customWidth="1"/>
    <col min="6393" max="6393" width="11.42578125" style="79" customWidth="1"/>
    <col min="6394" max="6394" width="11.140625" style="79" customWidth="1"/>
    <col min="6395" max="6395" width="10.42578125" style="79" customWidth="1"/>
    <col min="6396" max="6396" width="10.7109375" style="79" customWidth="1"/>
    <col min="6397" max="6397" width="11.42578125" style="79" customWidth="1"/>
    <col min="6398" max="6621" width="8.85546875" style="79"/>
    <col min="6622" max="6622" width="19.28515625" style="79" customWidth="1"/>
    <col min="6623" max="6623" width="15.28515625" style="79" bestFit="1" customWidth="1"/>
    <col min="6624" max="6624" width="13.28515625" style="79" customWidth="1"/>
    <col min="6625" max="6625" width="13.7109375" style="79" customWidth="1"/>
    <col min="6626" max="6626" width="14.140625" style="79" customWidth="1"/>
    <col min="6627" max="6627" width="13.28515625" style="79" customWidth="1"/>
    <col min="6628" max="6628" width="12" style="79" customWidth="1"/>
    <col min="6629" max="6629" width="13.140625" style="79" customWidth="1"/>
    <col min="6630" max="6630" width="15" style="79" customWidth="1"/>
    <col min="6631" max="6631" width="0" style="79" hidden="1" customWidth="1"/>
    <col min="6632" max="6634" width="13.140625" style="79" customWidth="1"/>
    <col min="6635" max="6635" width="15.28515625" style="79" bestFit="1" customWidth="1"/>
    <col min="6636" max="6636" width="11.5703125" style="79" customWidth="1"/>
    <col min="6637" max="6637" width="13" style="79" customWidth="1"/>
    <col min="6638" max="6638" width="19.7109375" style="79" customWidth="1"/>
    <col min="6639" max="6639" width="12.28515625" style="79" bestFit="1" customWidth="1"/>
    <col min="6640" max="6640" width="19.5703125" style="79" customWidth="1"/>
    <col min="6641" max="6641" width="14.85546875" style="79" customWidth="1"/>
    <col min="6642" max="6642" width="15" style="79" bestFit="1" customWidth="1"/>
    <col min="6643" max="6643" width="17.42578125" style="79" customWidth="1"/>
    <col min="6644" max="6644" width="13.140625" style="79" customWidth="1"/>
    <col min="6645" max="6645" width="12.5703125" style="79" customWidth="1"/>
    <col min="6646" max="6646" width="13.140625" style="79" customWidth="1"/>
    <col min="6647" max="6647" width="8.85546875" style="79"/>
    <col min="6648" max="6648" width="14.7109375" style="79" customWidth="1"/>
    <col min="6649" max="6649" width="11.42578125" style="79" customWidth="1"/>
    <col min="6650" max="6650" width="11.140625" style="79" customWidth="1"/>
    <col min="6651" max="6651" width="10.42578125" style="79" customWidth="1"/>
    <col min="6652" max="6652" width="10.7109375" style="79" customWidth="1"/>
    <col min="6653" max="6653" width="11.42578125" style="79" customWidth="1"/>
    <col min="6654" max="6877" width="8.85546875" style="79"/>
    <col min="6878" max="6878" width="19.28515625" style="79" customWidth="1"/>
    <col min="6879" max="6879" width="15.28515625" style="79" bestFit="1" customWidth="1"/>
    <col min="6880" max="6880" width="13.28515625" style="79" customWidth="1"/>
    <col min="6881" max="6881" width="13.7109375" style="79" customWidth="1"/>
    <col min="6882" max="6882" width="14.140625" style="79" customWidth="1"/>
    <col min="6883" max="6883" width="13.28515625" style="79" customWidth="1"/>
    <col min="6884" max="6884" width="12" style="79" customWidth="1"/>
    <col min="6885" max="6885" width="13.140625" style="79" customWidth="1"/>
    <col min="6886" max="6886" width="15" style="79" customWidth="1"/>
    <col min="6887" max="6887" width="0" style="79" hidden="1" customWidth="1"/>
    <col min="6888" max="6890" width="13.140625" style="79" customWidth="1"/>
    <col min="6891" max="6891" width="15.28515625" style="79" bestFit="1" customWidth="1"/>
    <col min="6892" max="6892" width="11.5703125" style="79" customWidth="1"/>
    <col min="6893" max="6893" width="13" style="79" customWidth="1"/>
    <col min="6894" max="6894" width="19.7109375" style="79" customWidth="1"/>
    <col min="6895" max="6895" width="12.28515625" style="79" bestFit="1" customWidth="1"/>
    <col min="6896" max="6896" width="19.5703125" style="79" customWidth="1"/>
    <col min="6897" max="6897" width="14.85546875" style="79" customWidth="1"/>
    <col min="6898" max="6898" width="15" style="79" bestFit="1" customWidth="1"/>
    <col min="6899" max="6899" width="17.42578125" style="79" customWidth="1"/>
    <col min="6900" max="6900" width="13.140625" style="79" customWidth="1"/>
    <col min="6901" max="6901" width="12.5703125" style="79" customWidth="1"/>
    <col min="6902" max="6902" width="13.140625" style="79" customWidth="1"/>
    <col min="6903" max="6903" width="8.85546875" style="79"/>
    <col min="6904" max="6904" width="14.7109375" style="79" customWidth="1"/>
    <col min="6905" max="6905" width="11.42578125" style="79" customWidth="1"/>
    <col min="6906" max="6906" width="11.140625" style="79" customWidth="1"/>
    <col min="6907" max="6907" width="10.42578125" style="79" customWidth="1"/>
    <col min="6908" max="6908" width="10.7109375" style="79" customWidth="1"/>
    <col min="6909" max="6909" width="11.42578125" style="79" customWidth="1"/>
    <col min="6910" max="7133" width="8.85546875" style="79"/>
    <col min="7134" max="7134" width="19.28515625" style="79" customWidth="1"/>
    <col min="7135" max="7135" width="15.28515625" style="79" bestFit="1" customWidth="1"/>
    <col min="7136" max="7136" width="13.28515625" style="79" customWidth="1"/>
    <col min="7137" max="7137" width="13.7109375" style="79" customWidth="1"/>
    <col min="7138" max="7138" width="14.140625" style="79" customWidth="1"/>
    <col min="7139" max="7139" width="13.28515625" style="79" customWidth="1"/>
    <col min="7140" max="7140" width="12" style="79" customWidth="1"/>
    <col min="7141" max="7141" width="13.140625" style="79" customWidth="1"/>
    <col min="7142" max="7142" width="15" style="79" customWidth="1"/>
    <col min="7143" max="7143" width="0" style="79" hidden="1" customWidth="1"/>
    <col min="7144" max="7146" width="13.140625" style="79" customWidth="1"/>
    <col min="7147" max="7147" width="15.28515625" style="79" bestFit="1" customWidth="1"/>
    <col min="7148" max="7148" width="11.5703125" style="79" customWidth="1"/>
    <col min="7149" max="7149" width="13" style="79" customWidth="1"/>
    <col min="7150" max="7150" width="19.7109375" style="79" customWidth="1"/>
    <col min="7151" max="7151" width="12.28515625" style="79" bestFit="1" customWidth="1"/>
    <col min="7152" max="7152" width="19.5703125" style="79" customWidth="1"/>
    <col min="7153" max="7153" width="14.85546875" style="79" customWidth="1"/>
    <col min="7154" max="7154" width="15" style="79" bestFit="1" customWidth="1"/>
    <col min="7155" max="7155" width="17.42578125" style="79" customWidth="1"/>
    <col min="7156" max="7156" width="13.140625" style="79" customWidth="1"/>
    <col min="7157" max="7157" width="12.5703125" style="79" customWidth="1"/>
    <col min="7158" max="7158" width="13.140625" style="79" customWidth="1"/>
    <col min="7159" max="7159" width="8.85546875" style="79"/>
    <col min="7160" max="7160" width="14.7109375" style="79" customWidth="1"/>
    <col min="7161" max="7161" width="11.42578125" style="79" customWidth="1"/>
    <col min="7162" max="7162" width="11.140625" style="79" customWidth="1"/>
    <col min="7163" max="7163" width="10.42578125" style="79" customWidth="1"/>
    <col min="7164" max="7164" width="10.7109375" style="79" customWidth="1"/>
    <col min="7165" max="7165" width="11.42578125" style="79" customWidth="1"/>
    <col min="7166" max="7389" width="8.85546875" style="79"/>
    <col min="7390" max="7390" width="19.28515625" style="79" customWidth="1"/>
    <col min="7391" max="7391" width="15.28515625" style="79" bestFit="1" customWidth="1"/>
    <col min="7392" max="7392" width="13.28515625" style="79" customWidth="1"/>
    <col min="7393" max="7393" width="13.7109375" style="79" customWidth="1"/>
    <col min="7394" max="7394" width="14.140625" style="79" customWidth="1"/>
    <col min="7395" max="7395" width="13.28515625" style="79" customWidth="1"/>
    <col min="7396" max="7396" width="12" style="79" customWidth="1"/>
    <col min="7397" max="7397" width="13.140625" style="79" customWidth="1"/>
    <col min="7398" max="7398" width="15" style="79" customWidth="1"/>
    <col min="7399" max="7399" width="0" style="79" hidden="1" customWidth="1"/>
    <col min="7400" max="7402" width="13.140625" style="79" customWidth="1"/>
    <col min="7403" max="7403" width="15.28515625" style="79" bestFit="1" customWidth="1"/>
    <col min="7404" max="7404" width="11.5703125" style="79" customWidth="1"/>
    <col min="7405" max="7405" width="13" style="79" customWidth="1"/>
    <col min="7406" max="7406" width="19.7109375" style="79" customWidth="1"/>
    <col min="7407" max="7407" width="12.28515625" style="79" bestFit="1" customWidth="1"/>
    <col min="7408" max="7408" width="19.5703125" style="79" customWidth="1"/>
    <col min="7409" max="7409" width="14.85546875" style="79" customWidth="1"/>
    <col min="7410" max="7410" width="15" style="79" bestFit="1" customWidth="1"/>
    <col min="7411" max="7411" width="17.42578125" style="79" customWidth="1"/>
    <col min="7412" max="7412" width="13.140625" style="79" customWidth="1"/>
    <col min="7413" max="7413" width="12.5703125" style="79" customWidth="1"/>
    <col min="7414" max="7414" width="13.140625" style="79" customWidth="1"/>
    <col min="7415" max="7415" width="8.85546875" style="79"/>
    <col min="7416" max="7416" width="14.7109375" style="79" customWidth="1"/>
    <col min="7417" max="7417" width="11.42578125" style="79" customWidth="1"/>
    <col min="7418" max="7418" width="11.140625" style="79" customWidth="1"/>
    <col min="7419" max="7419" width="10.42578125" style="79" customWidth="1"/>
    <col min="7420" max="7420" width="10.7109375" style="79" customWidth="1"/>
    <col min="7421" max="7421" width="11.42578125" style="79" customWidth="1"/>
    <col min="7422" max="7645" width="8.85546875" style="79"/>
    <col min="7646" max="7646" width="19.28515625" style="79" customWidth="1"/>
    <col min="7647" max="7647" width="15.28515625" style="79" bestFit="1" customWidth="1"/>
    <col min="7648" max="7648" width="13.28515625" style="79" customWidth="1"/>
    <col min="7649" max="7649" width="13.7109375" style="79" customWidth="1"/>
    <col min="7650" max="7650" width="14.140625" style="79" customWidth="1"/>
    <col min="7651" max="7651" width="13.28515625" style="79" customWidth="1"/>
    <col min="7652" max="7652" width="12" style="79" customWidth="1"/>
    <col min="7653" max="7653" width="13.140625" style="79" customWidth="1"/>
    <col min="7654" max="7654" width="15" style="79" customWidth="1"/>
    <col min="7655" max="7655" width="0" style="79" hidden="1" customWidth="1"/>
    <col min="7656" max="7658" width="13.140625" style="79" customWidth="1"/>
    <col min="7659" max="7659" width="15.28515625" style="79" bestFit="1" customWidth="1"/>
    <col min="7660" max="7660" width="11.5703125" style="79" customWidth="1"/>
    <col min="7661" max="7661" width="13" style="79" customWidth="1"/>
    <col min="7662" max="7662" width="19.7109375" style="79" customWidth="1"/>
    <col min="7663" max="7663" width="12.28515625" style="79" bestFit="1" customWidth="1"/>
    <col min="7664" max="7664" width="19.5703125" style="79" customWidth="1"/>
    <col min="7665" max="7665" width="14.85546875" style="79" customWidth="1"/>
    <col min="7666" max="7666" width="15" style="79" bestFit="1" customWidth="1"/>
    <col min="7667" max="7667" width="17.42578125" style="79" customWidth="1"/>
    <col min="7668" max="7668" width="13.140625" style="79" customWidth="1"/>
    <col min="7669" max="7669" width="12.5703125" style="79" customWidth="1"/>
    <col min="7670" max="7670" width="13.140625" style="79" customWidth="1"/>
    <col min="7671" max="7671" width="8.85546875" style="79"/>
    <col min="7672" max="7672" width="14.7109375" style="79" customWidth="1"/>
    <col min="7673" max="7673" width="11.42578125" style="79" customWidth="1"/>
    <col min="7674" max="7674" width="11.140625" style="79" customWidth="1"/>
    <col min="7675" max="7675" width="10.42578125" style="79" customWidth="1"/>
    <col min="7676" max="7676" width="10.7109375" style="79" customWidth="1"/>
    <col min="7677" max="7677" width="11.42578125" style="79" customWidth="1"/>
    <col min="7678" max="7901" width="8.85546875" style="79"/>
    <col min="7902" max="7902" width="19.28515625" style="79" customWidth="1"/>
    <col min="7903" max="7903" width="15.28515625" style="79" bestFit="1" customWidth="1"/>
    <col min="7904" max="7904" width="13.28515625" style="79" customWidth="1"/>
    <col min="7905" max="7905" width="13.7109375" style="79" customWidth="1"/>
    <col min="7906" max="7906" width="14.140625" style="79" customWidth="1"/>
    <col min="7907" max="7907" width="13.28515625" style="79" customWidth="1"/>
    <col min="7908" max="7908" width="12" style="79" customWidth="1"/>
    <col min="7909" max="7909" width="13.140625" style="79" customWidth="1"/>
    <col min="7910" max="7910" width="15" style="79" customWidth="1"/>
    <col min="7911" max="7911" width="0" style="79" hidden="1" customWidth="1"/>
    <col min="7912" max="7914" width="13.140625" style="79" customWidth="1"/>
    <col min="7915" max="7915" width="15.28515625" style="79" bestFit="1" customWidth="1"/>
    <col min="7916" max="7916" width="11.5703125" style="79" customWidth="1"/>
    <col min="7917" max="7917" width="13" style="79" customWidth="1"/>
    <col min="7918" max="7918" width="19.7109375" style="79" customWidth="1"/>
    <col min="7919" max="7919" width="12.28515625" style="79" bestFit="1" customWidth="1"/>
    <col min="7920" max="7920" width="19.5703125" style="79" customWidth="1"/>
    <col min="7921" max="7921" width="14.85546875" style="79" customWidth="1"/>
    <col min="7922" max="7922" width="15" style="79" bestFit="1" customWidth="1"/>
    <col min="7923" max="7923" width="17.42578125" style="79" customWidth="1"/>
    <col min="7924" max="7924" width="13.140625" style="79" customWidth="1"/>
    <col min="7925" max="7925" width="12.5703125" style="79" customWidth="1"/>
    <col min="7926" max="7926" width="13.140625" style="79" customWidth="1"/>
    <col min="7927" max="7927" width="8.85546875" style="79"/>
    <col min="7928" max="7928" width="14.7109375" style="79" customWidth="1"/>
    <col min="7929" max="7929" width="11.42578125" style="79" customWidth="1"/>
    <col min="7930" max="7930" width="11.140625" style="79" customWidth="1"/>
    <col min="7931" max="7931" width="10.42578125" style="79" customWidth="1"/>
    <col min="7932" max="7932" width="10.7109375" style="79" customWidth="1"/>
    <col min="7933" max="7933" width="11.42578125" style="79" customWidth="1"/>
    <col min="7934" max="8157" width="8.85546875" style="79"/>
    <col min="8158" max="8158" width="19.28515625" style="79" customWidth="1"/>
    <col min="8159" max="8159" width="15.28515625" style="79" bestFit="1" customWidth="1"/>
    <col min="8160" max="8160" width="13.28515625" style="79" customWidth="1"/>
    <col min="8161" max="8161" width="13.7109375" style="79" customWidth="1"/>
    <col min="8162" max="8162" width="14.140625" style="79" customWidth="1"/>
    <col min="8163" max="8163" width="13.28515625" style="79" customWidth="1"/>
    <col min="8164" max="8164" width="12" style="79" customWidth="1"/>
    <col min="8165" max="8165" width="13.140625" style="79" customWidth="1"/>
    <col min="8166" max="8166" width="15" style="79" customWidth="1"/>
    <col min="8167" max="8167" width="0" style="79" hidden="1" customWidth="1"/>
    <col min="8168" max="8170" width="13.140625" style="79" customWidth="1"/>
    <col min="8171" max="8171" width="15.28515625" style="79" bestFit="1" customWidth="1"/>
    <col min="8172" max="8172" width="11.5703125" style="79" customWidth="1"/>
    <col min="8173" max="8173" width="13" style="79" customWidth="1"/>
    <col min="8174" max="8174" width="19.7109375" style="79" customWidth="1"/>
    <col min="8175" max="8175" width="12.28515625" style="79" bestFit="1" customWidth="1"/>
    <col min="8176" max="8176" width="19.5703125" style="79" customWidth="1"/>
    <col min="8177" max="8177" width="14.85546875" style="79" customWidth="1"/>
    <col min="8178" max="8178" width="15" style="79" bestFit="1" customWidth="1"/>
    <col min="8179" max="8179" width="17.42578125" style="79" customWidth="1"/>
    <col min="8180" max="8180" width="13.140625" style="79" customWidth="1"/>
    <col min="8181" max="8181" width="12.5703125" style="79" customWidth="1"/>
    <col min="8182" max="8182" width="13.140625" style="79" customWidth="1"/>
    <col min="8183" max="8183" width="8.85546875" style="79"/>
    <col min="8184" max="8184" width="14.7109375" style="79" customWidth="1"/>
    <col min="8185" max="8185" width="11.42578125" style="79" customWidth="1"/>
    <col min="8186" max="8186" width="11.140625" style="79" customWidth="1"/>
    <col min="8187" max="8187" width="10.42578125" style="79" customWidth="1"/>
    <col min="8188" max="8188" width="10.7109375" style="79" customWidth="1"/>
    <col min="8189" max="8189" width="11.42578125" style="79" customWidth="1"/>
    <col min="8190" max="8413" width="8.85546875" style="79"/>
    <col min="8414" max="8414" width="19.28515625" style="79" customWidth="1"/>
    <col min="8415" max="8415" width="15.28515625" style="79" bestFit="1" customWidth="1"/>
    <col min="8416" max="8416" width="13.28515625" style="79" customWidth="1"/>
    <col min="8417" max="8417" width="13.7109375" style="79" customWidth="1"/>
    <col min="8418" max="8418" width="14.140625" style="79" customWidth="1"/>
    <col min="8419" max="8419" width="13.28515625" style="79" customWidth="1"/>
    <col min="8420" max="8420" width="12" style="79" customWidth="1"/>
    <col min="8421" max="8421" width="13.140625" style="79" customWidth="1"/>
    <col min="8422" max="8422" width="15" style="79" customWidth="1"/>
    <col min="8423" max="8423" width="0" style="79" hidden="1" customWidth="1"/>
    <col min="8424" max="8426" width="13.140625" style="79" customWidth="1"/>
    <col min="8427" max="8427" width="15.28515625" style="79" bestFit="1" customWidth="1"/>
    <col min="8428" max="8428" width="11.5703125" style="79" customWidth="1"/>
    <col min="8429" max="8429" width="13" style="79" customWidth="1"/>
    <col min="8430" max="8430" width="19.7109375" style="79" customWidth="1"/>
    <col min="8431" max="8431" width="12.28515625" style="79" bestFit="1" customWidth="1"/>
    <col min="8432" max="8432" width="19.5703125" style="79" customWidth="1"/>
    <col min="8433" max="8433" width="14.85546875" style="79" customWidth="1"/>
    <col min="8434" max="8434" width="15" style="79" bestFit="1" customWidth="1"/>
    <col min="8435" max="8435" width="17.42578125" style="79" customWidth="1"/>
    <col min="8436" max="8436" width="13.140625" style="79" customWidth="1"/>
    <col min="8437" max="8437" width="12.5703125" style="79" customWidth="1"/>
    <col min="8438" max="8438" width="13.140625" style="79" customWidth="1"/>
    <col min="8439" max="8439" width="8.85546875" style="79"/>
    <col min="8440" max="8440" width="14.7109375" style="79" customWidth="1"/>
    <col min="8441" max="8441" width="11.42578125" style="79" customWidth="1"/>
    <col min="8442" max="8442" width="11.140625" style="79" customWidth="1"/>
    <col min="8443" max="8443" width="10.42578125" style="79" customWidth="1"/>
    <col min="8444" max="8444" width="10.7109375" style="79" customWidth="1"/>
    <col min="8445" max="8445" width="11.42578125" style="79" customWidth="1"/>
    <col min="8446" max="8669" width="8.85546875" style="79"/>
    <col min="8670" max="8670" width="19.28515625" style="79" customWidth="1"/>
    <col min="8671" max="8671" width="15.28515625" style="79" bestFit="1" customWidth="1"/>
    <col min="8672" max="8672" width="13.28515625" style="79" customWidth="1"/>
    <col min="8673" max="8673" width="13.7109375" style="79" customWidth="1"/>
    <col min="8674" max="8674" width="14.140625" style="79" customWidth="1"/>
    <col min="8675" max="8675" width="13.28515625" style="79" customWidth="1"/>
    <col min="8676" max="8676" width="12" style="79" customWidth="1"/>
    <col min="8677" max="8677" width="13.140625" style="79" customWidth="1"/>
    <col min="8678" max="8678" width="15" style="79" customWidth="1"/>
    <col min="8679" max="8679" width="0" style="79" hidden="1" customWidth="1"/>
    <col min="8680" max="8682" width="13.140625" style="79" customWidth="1"/>
    <col min="8683" max="8683" width="15.28515625" style="79" bestFit="1" customWidth="1"/>
    <col min="8684" max="8684" width="11.5703125" style="79" customWidth="1"/>
    <col min="8685" max="8685" width="13" style="79" customWidth="1"/>
    <col min="8686" max="8686" width="19.7109375" style="79" customWidth="1"/>
    <col min="8687" max="8687" width="12.28515625" style="79" bestFit="1" customWidth="1"/>
    <col min="8688" max="8688" width="19.5703125" style="79" customWidth="1"/>
    <col min="8689" max="8689" width="14.85546875" style="79" customWidth="1"/>
    <col min="8690" max="8690" width="15" style="79" bestFit="1" customWidth="1"/>
    <col min="8691" max="8691" width="17.42578125" style="79" customWidth="1"/>
    <col min="8692" max="8692" width="13.140625" style="79" customWidth="1"/>
    <col min="8693" max="8693" width="12.5703125" style="79" customWidth="1"/>
    <col min="8694" max="8694" width="13.140625" style="79" customWidth="1"/>
    <col min="8695" max="8695" width="8.85546875" style="79"/>
    <col min="8696" max="8696" width="14.7109375" style="79" customWidth="1"/>
    <col min="8697" max="8697" width="11.42578125" style="79" customWidth="1"/>
    <col min="8698" max="8698" width="11.140625" style="79" customWidth="1"/>
    <col min="8699" max="8699" width="10.42578125" style="79" customWidth="1"/>
    <col min="8700" max="8700" width="10.7109375" style="79" customWidth="1"/>
    <col min="8701" max="8701" width="11.42578125" style="79" customWidth="1"/>
    <col min="8702" max="8925" width="8.85546875" style="79"/>
    <col min="8926" max="8926" width="19.28515625" style="79" customWidth="1"/>
    <col min="8927" max="8927" width="15.28515625" style="79" bestFit="1" customWidth="1"/>
    <col min="8928" max="8928" width="13.28515625" style="79" customWidth="1"/>
    <col min="8929" max="8929" width="13.7109375" style="79" customWidth="1"/>
    <col min="8930" max="8930" width="14.140625" style="79" customWidth="1"/>
    <col min="8931" max="8931" width="13.28515625" style="79" customWidth="1"/>
    <col min="8932" max="8932" width="12" style="79" customWidth="1"/>
    <col min="8933" max="8933" width="13.140625" style="79" customWidth="1"/>
    <col min="8934" max="8934" width="15" style="79" customWidth="1"/>
    <col min="8935" max="8935" width="0" style="79" hidden="1" customWidth="1"/>
    <col min="8936" max="8938" width="13.140625" style="79" customWidth="1"/>
    <col min="8939" max="8939" width="15.28515625" style="79" bestFit="1" customWidth="1"/>
    <col min="8940" max="8940" width="11.5703125" style="79" customWidth="1"/>
    <col min="8941" max="8941" width="13" style="79" customWidth="1"/>
    <col min="8942" max="8942" width="19.7109375" style="79" customWidth="1"/>
    <col min="8943" max="8943" width="12.28515625" style="79" bestFit="1" customWidth="1"/>
    <col min="8944" max="8944" width="19.5703125" style="79" customWidth="1"/>
    <col min="8945" max="8945" width="14.85546875" style="79" customWidth="1"/>
    <col min="8946" max="8946" width="15" style="79" bestFit="1" customWidth="1"/>
    <col min="8947" max="8947" width="17.42578125" style="79" customWidth="1"/>
    <col min="8948" max="8948" width="13.140625" style="79" customWidth="1"/>
    <col min="8949" max="8949" width="12.5703125" style="79" customWidth="1"/>
    <col min="8950" max="8950" width="13.140625" style="79" customWidth="1"/>
    <col min="8951" max="8951" width="8.85546875" style="79"/>
    <col min="8952" max="8952" width="14.7109375" style="79" customWidth="1"/>
    <col min="8953" max="8953" width="11.42578125" style="79" customWidth="1"/>
    <col min="8954" max="8954" width="11.140625" style="79" customWidth="1"/>
    <col min="8955" max="8955" width="10.42578125" style="79" customWidth="1"/>
    <col min="8956" max="8956" width="10.7109375" style="79" customWidth="1"/>
    <col min="8957" max="8957" width="11.42578125" style="79" customWidth="1"/>
    <col min="8958" max="9181" width="8.85546875" style="79"/>
    <col min="9182" max="9182" width="19.28515625" style="79" customWidth="1"/>
    <col min="9183" max="9183" width="15.28515625" style="79" bestFit="1" customWidth="1"/>
    <col min="9184" max="9184" width="13.28515625" style="79" customWidth="1"/>
    <col min="9185" max="9185" width="13.7109375" style="79" customWidth="1"/>
    <col min="9186" max="9186" width="14.140625" style="79" customWidth="1"/>
    <col min="9187" max="9187" width="13.28515625" style="79" customWidth="1"/>
    <col min="9188" max="9188" width="12" style="79" customWidth="1"/>
    <col min="9189" max="9189" width="13.140625" style="79" customWidth="1"/>
    <col min="9190" max="9190" width="15" style="79" customWidth="1"/>
    <col min="9191" max="9191" width="0" style="79" hidden="1" customWidth="1"/>
    <col min="9192" max="9194" width="13.140625" style="79" customWidth="1"/>
    <col min="9195" max="9195" width="15.28515625" style="79" bestFit="1" customWidth="1"/>
    <col min="9196" max="9196" width="11.5703125" style="79" customWidth="1"/>
    <col min="9197" max="9197" width="13" style="79" customWidth="1"/>
    <col min="9198" max="9198" width="19.7109375" style="79" customWidth="1"/>
    <col min="9199" max="9199" width="12.28515625" style="79" bestFit="1" customWidth="1"/>
    <col min="9200" max="9200" width="19.5703125" style="79" customWidth="1"/>
    <col min="9201" max="9201" width="14.85546875" style="79" customWidth="1"/>
    <col min="9202" max="9202" width="15" style="79" bestFit="1" customWidth="1"/>
    <col min="9203" max="9203" width="17.42578125" style="79" customWidth="1"/>
    <col min="9204" max="9204" width="13.140625" style="79" customWidth="1"/>
    <col min="9205" max="9205" width="12.5703125" style="79" customWidth="1"/>
    <col min="9206" max="9206" width="13.140625" style="79" customWidth="1"/>
    <col min="9207" max="9207" width="8.85546875" style="79"/>
    <col min="9208" max="9208" width="14.7109375" style="79" customWidth="1"/>
    <col min="9209" max="9209" width="11.42578125" style="79" customWidth="1"/>
    <col min="9210" max="9210" width="11.140625" style="79" customWidth="1"/>
    <col min="9211" max="9211" width="10.42578125" style="79" customWidth="1"/>
    <col min="9212" max="9212" width="10.7109375" style="79" customWidth="1"/>
    <col min="9213" max="9213" width="11.42578125" style="79" customWidth="1"/>
    <col min="9214" max="9437" width="8.85546875" style="79"/>
    <col min="9438" max="9438" width="19.28515625" style="79" customWidth="1"/>
    <col min="9439" max="9439" width="15.28515625" style="79" bestFit="1" customWidth="1"/>
    <col min="9440" max="9440" width="13.28515625" style="79" customWidth="1"/>
    <col min="9441" max="9441" width="13.7109375" style="79" customWidth="1"/>
    <col min="9442" max="9442" width="14.140625" style="79" customWidth="1"/>
    <col min="9443" max="9443" width="13.28515625" style="79" customWidth="1"/>
    <col min="9444" max="9444" width="12" style="79" customWidth="1"/>
    <col min="9445" max="9445" width="13.140625" style="79" customWidth="1"/>
    <col min="9446" max="9446" width="15" style="79" customWidth="1"/>
    <col min="9447" max="9447" width="0" style="79" hidden="1" customWidth="1"/>
    <col min="9448" max="9450" width="13.140625" style="79" customWidth="1"/>
    <col min="9451" max="9451" width="15.28515625" style="79" bestFit="1" customWidth="1"/>
    <col min="9452" max="9452" width="11.5703125" style="79" customWidth="1"/>
    <col min="9453" max="9453" width="13" style="79" customWidth="1"/>
    <col min="9454" max="9454" width="19.7109375" style="79" customWidth="1"/>
    <col min="9455" max="9455" width="12.28515625" style="79" bestFit="1" customWidth="1"/>
    <col min="9456" max="9456" width="19.5703125" style="79" customWidth="1"/>
    <col min="9457" max="9457" width="14.85546875" style="79" customWidth="1"/>
    <col min="9458" max="9458" width="15" style="79" bestFit="1" customWidth="1"/>
    <col min="9459" max="9459" width="17.42578125" style="79" customWidth="1"/>
    <col min="9460" max="9460" width="13.140625" style="79" customWidth="1"/>
    <col min="9461" max="9461" width="12.5703125" style="79" customWidth="1"/>
    <col min="9462" max="9462" width="13.140625" style="79" customWidth="1"/>
    <col min="9463" max="9463" width="8.85546875" style="79"/>
    <col min="9464" max="9464" width="14.7109375" style="79" customWidth="1"/>
    <col min="9465" max="9465" width="11.42578125" style="79" customWidth="1"/>
    <col min="9466" max="9466" width="11.140625" style="79" customWidth="1"/>
    <col min="9467" max="9467" width="10.42578125" style="79" customWidth="1"/>
    <col min="9468" max="9468" width="10.7109375" style="79" customWidth="1"/>
    <col min="9469" max="9469" width="11.42578125" style="79" customWidth="1"/>
    <col min="9470" max="9693" width="8.85546875" style="79"/>
    <col min="9694" max="9694" width="19.28515625" style="79" customWidth="1"/>
    <col min="9695" max="9695" width="15.28515625" style="79" bestFit="1" customWidth="1"/>
    <col min="9696" max="9696" width="13.28515625" style="79" customWidth="1"/>
    <col min="9697" max="9697" width="13.7109375" style="79" customWidth="1"/>
    <col min="9698" max="9698" width="14.140625" style="79" customWidth="1"/>
    <col min="9699" max="9699" width="13.28515625" style="79" customWidth="1"/>
    <col min="9700" max="9700" width="12" style="79" customWidth="1"/>
    <col min="9701" max="9701" width="13.140625" style="79" customWidth="1"/>
    <col min="9702" max="9702" width="15" style="79" customWidth="1"/>
    <col min="9703" max="9703" width="0" style="79" hidden="1" customWidth="1"/>
    <col min="9704" max="9706" width="13.140625" style="79" customWidth="1"/>
    <col min="9707" max="9707" width="15.28515625" style="79" bestFit="1" customWidth="1"/>
    <col min="9708" max="9708" width="11.5703125" style="79" customWidth="1"/>
    <col min="9709" max="9709" width="13" style="79" customWidth="1"/>
    <col min="9710" max="9710" width="19.7109375" style="79" customWidth="1"/>
    <col min="9711" max="9711" width="12.28515625" style="79" bestFit="1" customWidth="1"/>
    <col min="9712" max="9712" width="19.5703125" style="79" customWidth="1"/>
    <col min="9713" max="9713" width="14.85546875" style="79" customWidth="1"/>
    <col min="9714" max="9714" width="15" style="79" bestFit="1" customWidth="1"/>
    <col min="9715" max="9715" width="17.42578125" style="79" customWidth="1"/>
    <col min="9716" max="9716" width="13.140625" style="79" customWidth="1"/>
    <col min="9717" max="9717" width="12.5703125" style="79" customWidth="1"/>
    <col min="9718" max="9718" width="13.140625" style="79" customWidth="1"/>
    <col min="9719" max="9719" width="8.85546875" style="79"/>
    <col min="9720" max="9720" width="14.7109375" style="79" customWidth="1"/>
    <col min="9721" max="9721" width="11.42578125" style="79" customWidth="1"/>
    <col min="9722" max="9722" width="11.140625" style="79" customWidth="1"/>
    <col min="9723" max="9723" width="10.42578125" style="79" customWidth="1"/>
    <col min="9724" max="9724" width="10.7109375" style="79" customWidth="1"/>
    <col min="9725" max="9725" width="11.42578125" style="79" customWidth="1"/>
    <col min="9726" max="9949" width="8.85546875" style="79"/>
    <col min="9950" max="9950" width="19.28515625" style="79" customWidth="1"/>
    <col min="9951" max="9951" width="15.28515625" style="79" bestFit="1" customWidth="1"/>
    <col min="9952" max="9952" width="13.28515625" style="79" customWidth="1"/>
    <col min="9953" max="9953" width="13.7109375" style="79" customWidth="1"/>
    <col min="9954" max="9954" width="14.140625" style="79" customWidth="1"/>
    <col min="9955" max="9955" width="13.28515625" style="79" customWidth="1"/>
    <col min="9956" max="9956" width="12" style="79" customWidth="1"/>
    <col min="9957" max="9957" width="13.140625" style="79" customWidth="1"/>
    <col min="9958" max="9958" width="15" style="79" customWidth="1"/>
    <col min="9959" max="9959" width="0" style="79" hidden="1" customWidth="1"/>
    <col min="9960" max="9962" width="13.140625" style="79" customWidth="1"/>
    <col min="9963" max="9963" width="15.28515625" style="79" bestFit="1" customWidth="1"/>
    <col min="9964" max="9964" width="11.5703125" style="79" customWidth="1"/>
    <col min="9965" max="9965" width="13" style="79" customWidth="1"/>
    <col min="9966" max="9966" width="19.7109375" style="79" customWidth="1"/>
    <col min="9967" max="9967" width="12.28515625" style="79" bestFit="1" customWidth="1"/>
    <col min="9968" max="9968" width="19.5703125" style="79" customWidth="1"/>
    <col min="9969" max="9969" width="14.85546875" style="79" customWidth="1"/>
    <col min="9970" max="9970" width="15" style="79" bestFit="1" customWidth="1"/>
    <col min="9971" max="9971" width="17.42578125" style="79" customWidth="1"/>
    <col min="9972" max="9972" width="13.140625" style="79" customWidth="1"/>
    <col min="9973" max="9973" width="12.5703125" style="79" customWidth="1"/>
    <col min="9974" max="9974" width="13.140625" style="79" customWidth="1"/>
    <col min="9975" max="9975" width="8.85546875" style="79"/>
    <col min="9976" max="9976" width="14.7109375" style="79" customWidth="1"/>
    <col min="9977" max="9977" width="11.42578125" style="79" customWidth="1"/>
    <col min="9978" max="9978" width="11.140625" style="79" customWidth="1"/>
    <col min="9979" max="9979" width="10.42578125" style="79" customWidth="1"/>
    <col min="9980" max="9980" width="10.7109375" style="79" customWidth="1"/>
    <col min="9981" max="9981" width="11.42578125" style="79" customWidth="1"/>
    <col min="9982" max="10205" width="8.85546875" style="79"/>
    <col min="10206" max="10206" width="19.28515625" style="79" customWidth="1"/>
    <col min="10207" max="10207" width="15.28515625" style="79" bestFit="1" customWidth="1"/>
    <col min="10208" max="10208" width="13.28515625" style="79" customWidth="1"/>
    <col min="10209" max="10209" width="13.7109375" style="79" customWidth="1"/>
    <col min="10210" max="10210" width="14.140625" style="79" customWidth="1"/>
    <col min="10211" max="10211" width="13.28515625" style="79" customWidth="1"/>
    <col min="10212" max="10212" width="12" style="79" customWidth="1"/>
    <col min="10213" max="10213" width="13.140625" style="79" customWidth="1"/>
    <col min="10214" max="10214" width="15" style="79" customWidth="1"/>
    <col min="10215" max="10215" width="0" style="79" hidden="1" customWidth="1"/>
    <col min="10216" max="10218" width="13.140625" style="79" customWidth="1"/>
    <col min="10219" max="10219" width="15.28515625" style="79" bestFit="1" customWidth="1"/>
    <col min="10220" max="10220" width="11.5703125" style="79" customWidth="1"/>
    <col min="10221" max="10221" width="13" style="79" customWidth="1"/>
    <col min="10222" max="10222" width="19.7109375" style="79" customWidth="1"/>
    <col min="10223" max="10223" width="12.28515625" style="79" bestFit="1" customWidth="1"/>
    <col min="10224" max="10224" width="19.5703125" style="79" customWidth="1"/>
    <col min="10225" max="10225" width="14.85546875" style="79" customWidth="1"/>
    <col min="10226" max="10226" width="15" style="79" bestFit="1" customWidth="1"/>
    <col min="10227" max="10227" width="17.42578125" style="79" customWidth="1"/>
    <col min="10228" max="10228" width="13.140625" style="79" customWidth="1"/>
    <col min="10229" max="10229" width="12.5703125" style="79" customWidth="1"/>
    <col min="10230" max="10230" width="13.140625" style="79" customWidth="1"/>
    <col min="10231" max="10231" width="8.85546875" style="79"/>
    <col min="10232" max="10232" width="14.7109375" style="79" customWidth="1"/>
    <col min="10233" max="10233" width="11.42578125" style="79" customWidth="1"/>
    <col min="10234" max="10234" width="11.140625" style="79" customWidth="1"/>
    <col min="10235" max="10235" width="10.42578125" style="79" customWidth="1"/>
    <col min="10236" max="10236" width="10.7109375" style="79" customWidth="1"/>
    <col min="10237" max="10237" width="11.42578125" style="79" customWidth="1"/>
    <col min="10238" max="10461" width="8.85546875" style="79"/>
    <col min="10462" max="10462" width="19.28515625" style="79" customWidth="1"/>
    <col min="10463" max="10463" width="15.28515625" style="79" bestFit="1" customWidth="1"/>
    <col min="10464" max="10464" width="13.28515625" style="79" customWidth="1"/>
    <col min="10465" max="10465" width="13.7109375" style="79" customWidth="1"/>
    <col min="10466" max="10466" width="14.140625" style="79" customWidth="1"/>
    <col min="10467" max="10467" width="13.28515625" style="79" customWidth="1"/>
    <col min="10468" max="10468" width="12" style="79" customWidth="1"/>
    <col min="10469" max="10469" width="13.140625" style="79" customWidth="1"/>
    <col min="10470" max="10470" width="15" style="79" customWidth="1"/>
    <col min="10471" max="10471" width="0" style="79" hidden="1" customWidth="1"/>
    <col min="10472" max="10474" width="13.140625" style="79" customWidth="1"/>
    <col min="10475" max="10475" width="15.28515625" style="79" bestFit="1" customWidth="1"/>
    <col min="10476" max="10476" width="11.5703125" style="79" customWidth="1"/>
    <col min="10477" max="10477" width="13" style="79" customWidth="1"/>
    <col min="10478" max="10478" width="19.7109375" style="79" customWidth="1"/>
    <col min="10479" max="10479" width="12.28515625" style="79" bestFit="1" customWidth="1"/>
    <col min="10480" max="10480" width="19.5703125" style="79" customWidth="1"/>
    <col min="10481" max="10481" width="14.85546875" style="79" customWidth="1"/>
    <col min="10482" max="10482" width="15" style="79" bestFit="1" customWidth="1"/>
    <col min="10483" max="10483" width="17.42578125" style="79" customWidth="1"/>
    <col min="10484" max="10484" width="13.140625" style="79" customWidth="1"/>
    <col min="10485" max="10485" width="12.5703125" style="79" customWidth="1"/>
    <col min="10486" max="10486" width="13.140625" style="79" customWidth="1"/>
    <col min="10487" max="10487" width="8.85546875" style="79"/>
    <col min="10488" max="10488" width="14.7109375" style="79" customWidth="1"/>
    <col min="10489" max="10489" width="11.42578125" style="79" customWidth="1"/>
    <col min="10490" max="10490" width="11.140625" style="79" customWidth="1"/>
    <col min="10491" max="10491" width="10.42578125" style="79" customWidth="1"/>
    <col min="10492" max="10492" width="10.7109375" style="79" customWidth="1"/>
    <col min="10493" max="10493" width="11.42578125" style="79" customWidth="1"/>
    <col min="10494" max="10717" width="8.85546875" style="79"/>
    <col min="10718" max="10718" width="19.28515625" style="79" customWidth="1"/>
    <col min="10719" max="10719" width="15.28515625" style="79" bestFit="1" customWidth="1"/>
    <col min="10720" max="10720" width="13.28515625" style="79" customWidth="1"/>
    <col min="10721" max="10721" width="13.7109375" style="79" customWidth="1"/>
    <col min="10722" max="10722" width="14.140625" style="79" customWidth="1"/>
    <col min="10723" max="10723" width="13.28515625" style="79" customWidth="1"/>
    <col min="10724" max="10724" width="12" style="79" customWidth="1"/>
    <col min="10725" max="10725" width="13.140625" style="79" customWidth="1"/>
    <col min="10726" max="10726" width="15" style="79" customWidth="1"/>
    <col min="10727" max="10727" width="0" style="79" hidden="1" customWidth="1"/>
    <col min="10728" max="10730" width="13.140625" style="79" customWidth="1"/>
    <col min="10731" max="10731" width="15.28515625" style="79" bestFit="1" customWidth="1"/>
    <col min="10732" max="10732" width="11.5703125" style="79" customWidth="1"/>
    <col min="10733" max="10733" width="13" style="79" customWidth="1"/>
    <col min="10734" max="10734" width="19.7109375" style="79" customWidth="1"/>
    <col min="10735" max="10735" width="12.28515625" style="79" bestFit="1" customWidth="1"/>
    <col min="10736" max="10736" width="19.5703125" style="79" customWidth="1"/>
    <col min="10737" max="10737" width="14.85546875" style="79" customWidth="1"/>
    <col min="10738" max="10738" width="15" style="79" bestFit="1" customWidth="1"/>
    <col min="10739" max="10739" width="17.42578125" style="79" customWidth="1"/>
    <col min="10740" max="10740" width="13.140625" style="79" customWidth="1"/>
    <col min="10741" max="10741" width="12.5703125" style="79" customWidth="1"/>
    <col min="10742" max="10742" width="13.140625" style="79" customWidth="1"/>
    <col min="10743" max="10743" width="8.85546875" style="79"/>
    <col min="10744" max="10744" width="14.7109375" style="79" customWidth="1"/>
    <col min="10745" max="10745" width="11.42578125" style="79" customWidth="1"/>
    <col min="10746" max="10746" width="11.140625" style="79" customWidth="1"/>
    <col min="10747" max="10747" width="10.42578125" style="79" customWidth="1"/>
    <col min="10748" max="10748" width="10.7109375" style="79" customWidth="1"/>
    <col min="10749" max="10749" width="11.42578125" style="79" customWidth="1"/>
    <col min="10750" max="10973" width="8.85546875" style="79"/>
    <col min="10974" max="10974" width="19.28515625" style="79" customWidth="1"/>
    <col min="10975" max="10975" width="15.28515625" style="79" bestFit="1" customWidth="1"/>
    <col min="10976" max="10976" width="13.28515625" style="79" customWidth="1"/>
    <col min="10977" max="10977" width="13.7109375" style="79" customWidth="1"/>
    <col min="10978" max="10978" width="14.140625" style="79" customWidth="1"/>
    <col min="10979" max="10979" width="13.28515625" style="79" customWidth="1"/>
    <col min="10980" max="10980" width="12" style="79" customWidth="1"/>
    <col min="10981" max="10981" width="13.140625" style="79" customWidth="1"/>
    <col min="10982" max="10982" width="15" style="79" customWidth="1"/>
    <col min="10983" max="10983" width="0" style="79" hidden="1" customWidth="1"/>
    <col min="10984" max="10986" width="13.140625" style="79" customWidth="1"/>
    <col min="10987" max="10987" width="15.28515625" style="79" bestFit="1" customWidth="1"/>
    <col min="10988" max="10988" width="11.5703125" style="79" customWidth="1"/>
    <col min="10989" max="10989" width="13" style="79" customWidth="1"/>
    <col min="10990" max="10990" width="19.7109375" style="79" customWidth="1"/>
    <col min="10991" max="10991" width="12.28515625" style="79" bestFit="1" customWidth="1"/>
    <col min="10992" max="10992" width="19.5703125" style="79" customWidth="1"/>
    <col min="10993" max="10993" width="14.85546875" style="79" customWidth="1"/>
    <col min="10994" max="10994" width="15" style="79" bestFit="1" customWidth="1"/>
    <col min="10995" max="10995" width="17.42578125" style="79" customWidth="1"/>
    <col min="10996" max="10996" width="13.140625" style="79" customWidth="1"/>
    <col min="10997" max="10997" width="12.5703125" style="79" customWidth="1"/>
    <col min="10998" max="10998" width="13.140625" style="79" customWidth="1"/>
    <col min="10999" max="10999" width="8.85546875" style="79"/>
    <col min="11000" max="11000" width="14.7109375" style="79" customWidth="1"/>
    <col min="11001" max="11001" width="11.42578125" style="79" customWidth="1"/>
    <col min="11002" max="11002" width="11.140625" style="79" customWidth="1"/>
    <col min="11003" max="11003" width="10.42578125" style="79" customWidth="1"/>
    <col min="11004" max="11004" width="10.7109375" style="79" customWidth="1"/>
    <col min="11005" max="11005" width="11.42578125" style="79" customWidth="1"/>
    <col min="11006" max="11229" width="8.85546875" style="79"/>
    <col min="11230" max="11230" width="19.28515625" style="79" customWidth="1"/>
    <col min="11231" max="11231" width="15.28515625" style="79" bestFit="1" customWidth="1"/>
    <col min="11232" max="11232" width="13.28515625" style="79" customWidth="1"/>
    <col min="11233" max="11233" width="13.7109375" style="79" customWidth="1"/>
    <col min="11234" max="11234" width="14.140625" style="79" customWidth="1"/>
    <col min="11235" max="11235" width="13.28515625" style="79" customWidth="1"/>
    <col min="11236" max="11236" width="12" style="79" customWidth="1"/>
    <col min="11237" max="11237" width="13.140625" style="79" customWidth="1"/>
    <col min="11238" max="11238" width="15" style="79" customWidth="1"/>
    <col min="11239" max="11239" width="0" style="79" hidden="1" customWidth="1"/>
    <col min="11240" max="11242" width="13.140625" style="79" customWidth="1"/>
    <col min="11243" max="11243" width="15.28515625" style="79" bestFit="1" customWidth="1"/>
    <col min="11244" max="11244" width="11.5703125" style="79" customWidth="1"/>
    <col min="11245" max="11245" width="13" style="79" customWidth="1"/>
    <col min="11246" max="11246" width="19.7109375" style="79" customWidth="1"/>
    <col min="11247" max="11247" width="12.28515625" style="79" bestFit="1" customWidth="1"/>
    <col min="11248" max="11248" width="19.5703125" style="79" customWidth="1"/>
    <col min="11249" max="11249" width="14.85546875" style="79" customWidth="1"/>
    <col min="11250" max="11250" width="15" style="79" bestFit="1" customWidth="1"/>
    <col min="11251" max="11251" width="17.42578125" style="79" customWidth="1"/>
    <col min="11252" max="11252" width="13.140625" style="79" customWidth="1"/>
    <col min="11253" max="11253" width="12.5703125" style="79" customWidth="1"/>
    <col min="11254" max="11254" width="13.140625" style="79" customWidth="1"/>
    <col min="11255" max="11255" width="8.85546875" style="79"/>
    <col min="11256" max="11256" width="14.7109375" style="79" customWidth="1"/>
    <col min="11257" max="11257" width="11.42578125" style="79" customWidth="1"/>
    <col min="11258" max="11258" width="11.140625" style="79" customWidth="1"/>
    <col min="11259" max="11259" width="10.42578125" style="79" customWidth="1"/>
    <col min="11260" max="11260" width="10.7109375" style="79" customWidth="1"/>
    <col min="11261" max="11261" width="11.42578125" style="79" customWidth="1"/>
    <col min="11262" max="11485" width="8.85546875" style="79"/>
    <col min="11486" max="11486" width="19.28515625" style="79" customWidth="1"/>
    <col min="11487" max="11487" width="15.28515625" style="79" bestFit="1" customWidth="1"/>
    <col min="11488" max="11488" width="13.28515625" style="79" customWidth="1"/>
    <col min="11489" max="11489" width="13.7109375" style="79" customWidth="1"/>
    <col min="11490" max="11490" width="14.140625" style="79" customWidth="1"/>
    <col min="11491" max="11491" width="13.28515625" style="79" customWidth="1"/>
    <col min="11492" max="11492" width="12" style="79" customWidth="1"/>
    <col min="11493" max="11493" width="13.140625" style="79" customWidth="1"/>
    <col min="11494" max="11494" width="15" style="79" customWidth="1"/>
    <col min="11495" max="11495" width="0" style="79" hidden="1" customWidth="1"/>
    <col min="11496" max="11498" width="13.140625" style="79" customWidth="1"/>
    <col min="11499" max="11499" width="15.28515625" style="79" bestFit="1" customWidth="1"/>
    <col min="11500" max="11500" width="11.5703125" style="79" customWidth="1"/>
    <col min="11501" max="11501" width="13" style="79" customWidth="1"/>
    <col min="11502" max="11502" width="19.7109375" style="79" customWidth="1"/>
    <col min="11503" max="11503" width="12.28515625" style="79" bestFit="1" customWidth="1"/>
    <col min="11504" max="11504" width="19.5703125" style="79" customWidth="1"/>
    <col min="11505" max="11505" width="14.85546875" style="79" customWidth="1"/>
    <col min="11506" max="11506" width="15" style="79" bestFit="1" customWidth="1"/>
    <col min="11507" max="11507" width="17.42578125" style="79" customWidth="1"/>
    <col min="11508" max="11508" width="13.140625" style="79" customWidth="1"/>
    <col min="11509" max="11509" width="12.5703125" style="79" customWidth="1"/>
    <col min="11510" max="11510" width="13.140625" style="79" customWidth="1"/>
    <col min="11511" max="11511" width="8.85546875" style="79"/>
    <col min="11512" max="11512" width="14.7109375" style="79" customWidth="1"/>
    <col min="11513" max="11513" width="11.42578125" style="79" customWidth="1"/>
    <col min="11514" max="11514" width="11.140625" style="79" customWidth="1"/>
    <col min="11515" max="11515" width="10.42578125" style="79" customWidth="1"/>
    <col min="11516" max="11516" width="10.7109375" style="79" customWidth="1"/>
    <col min="11517" max="11517" width="11.42578125" style="79" customWidth="1"/>
    <col min="11518" max="11741" width="8.85546875" style="79"/>
    <col min="11742" max="11742" width="19.28515625" style="79" customWidth="1"/>
    <col min="11743" max="11743" width="15.28515625" style="79" bestFit="1" customWidth="1"/>
    <col min="11744" max="11744" width="13.28515625" style="79" customWidth="1"/>
    <col min="11745" max="11745" width="13.7109375" style="79" customWidth="1"/>
    <col min="11746" max="11746" width="14.140625" style="79" customWidth="1"/>
    <col min="11747" max="11747" width="13.28515625" style="79" customWidth="1"/>
    <col min="11748" max="11748" width="12" style="79" customWidth="1"/>
    <col min="11749" max="11749" width="13.140625" style="79" customWidth="1"/>
    <col min="11750" max="11750" width="15" style="79" customWidth="1"/>
    <col min="11751" max="11751" width="0" style="79" hidden="1" customWidth="1"/>
    <col min="11752" max="11754" width="13.140625" style="79" customWidth="1"/>
    <col min="11755" max="11755" width="15.28515625" style="79" bestFit="1" customWidth="1"/>
    <col min="11756" max="11756" width="11.5703125" style="79" customWidth="1"/>
    <col min="11757" max="11757" width="13" style="79" customWidth="1"/>
    <col min="11758" max="11758" width="19.7109375" style="79" customWidth="1"/>
    <col min="11759" max="11759" width="12.28515625" style="79" bestFit="1" customWidth="1"/>
    <col min="11760" max="11760" width="19.5703125" style="79" customWidth="1"/>
    <col min="11761" max="11761" width="14.85546875" style="79" customWidth="1"/>
    <col min="11762" max="11762" width="15" style="79" bestFit="1" customWidth="1"/>
    <col min="11763" max="11763" width="17.42578125" style="79" customWidth="1"/>
    <col min="11764" max="11764" width="13.140625" style="79" customWidth="1"/>
    <col min="11765" max="11765" width="12.5703125" style="79" customWidth="1"/>
    <col min="11766" max="11766" width="13.140625" style="79" customWidth="1"/>
    <col min="11767" max="11767" width="8.85546875" style="79"/>
    <col min="11768" max="11768" width="14.7109375" style="79" customWidth="1"/>
    <col min="11769" max="11769" width="11.42578125" style="79" customWidth="1"/>
    <col min="11770" max="11770" width="11.140625" style="79" customWidth="1"/>
    <col min="11771" max="11771" width="10.42578125" style="79" customWidth="1"/>
    <col min="11772" max="11772" width="10.7109375" style="79" customWidth="1"/>
    <col min="11773" max="11773" width="11.42578125" style="79" customWidth="1"/>
    <col min="11774" max="11997" width="8.85546875" style="79"/>
    <col min="11998" max="11998" width="19.28515625" style="79" customWidth="1"/>
    <col min="11999" max="11999" width="15.28515625" style="79" bestFit="1" customWidth="1"/>
    <col min="12000" max="12000" width="13.28515625" style="79" customWidth="1"/>
    <col min="12001" max="12001" width="13.7109375" style="79" customWidth="1"/>
    <col min="12002" max="12002" width="14.140625" style="79" customWidth="1"/>
    <col min="12003" max="12003" width="13.28515625" style="79" customWidth="1"/>
    <col min="12004" max="12004" width="12" style="79" customWidth="1"/>
    <col min="12005" max="12005" width="13.140625" style="79" customWidth="1"/>
    <col min="12006" max="12006" width="15" style="79" customWidth="1"/>
    <col min="12007" max="12007" width="0" style="79" hidden="1" customWidth="1"/>
    <col min="12008" max="12010" width="13.140625" style="79" customWidth="1"/>
    <col min="12011" max="12011" width="15.28515625" style="79" bestFit="1" customWidth="1"/>
    <col min="12012" max="12012" width="11.5703125" style="79" customWidth="1"/>
    <col min="12013" max="12013" width="13" style="79" customWidth="1"/>
    <col min="12014" max="12014" width="19.7109375" style="79" customWidth="1"/>
    <col min="12015" max="12015" width="12.28515625" style="79" bestFit="1" customWidth="1"/>
    <col min="12016" max="12016" width="19.5703125" style="79" customWidth="1"/>
    <col min="12017" max="12017" width="14.85546875" style="79" customWidth="1"/>
    <col min="12018" max="12018" width="15" style="79" bestFit="1" customWidth="1"/>
    <col min="12019" max="12019" width="17.42578125" style="79" customWidth="1"/>
    <col min="12020" max="12020" width="13.140625" style="79" customWidth="1"/>
    <col min="12021" max="12021" width="12.5703125" style="79" customWidth="1"/>
    <col min="12022" max="12022" width="13.140625" style="79" customWidth="1"/>
    <col min="12023" max="12023" width="8.85546875" style="79"/>
    <col min="12024" max="12024" width="14.7109375" style="79" customWidth="1"/>
    <col min="12025" max="12025" width="11.42578125" style="79" customWidth="1"/>
    <col min="12026" max="12026" width="11.140625" style="79" customWidth="1"/>
    <col min="12027" max="12027" width="10.42578125" style="79" customWidth="1"/>
    <col min="12028" max="12028" width="10.7109375" style="79" customWidth="1"/>
    <col min="12029" max="12029" width="11.42578125" style="79" customWidth="1"/>
    <col min="12030" max="12253" width="8.85546875" style="79"/>
    <col min="12254" max="12254" width="19.28515625" style="79" customWidth="1"/>
    <col min="12255" max="12255" width="15.28515625" style="79" bestFit="1" customWidth="1"/>
    <col min="12256" max="12256" width="13.28515625" style="79" customWidth="1"/>
    <col min="12257" max="12257" width="13.7109375" style="79" customWidth="1"/>
    <col min="12258" max="12258" width="14.140625" style="79" customWidth="1"/>
    <col min="12259" max="12259" width="13.28515625" style="79" customWidth="1"/>
    <col min="12260" max="12260" width="12" style="79" customWidth="1"/>
    <col min="12261" max="12261" width="13.140625" style="79" customWidth="1"/>
    <col min="12262" max="12262" width="15" style="79" customWidth="1"/>
    <col min="12263" max="12263" width="0" style="79" hidden="1" customWidth="1"/>
    <col min="12264" max="12266" width="13.140625" style="79" customWidth="1"/>
    <col min="12267" max="12267" width="15.28515625" style="79" bestFit="1" customWidth="1"/>
    <col min="12268" max="12268" width="11.5703125" style="79" customWidth="1"/>
    <col min="12269" max="12269" width="13" style="79" customWidth="1"/>
    <col min="12270" max="12270" width="19.7109375" style="79" customWidth="1"/>
    <col min="12271" max="12271" width="12.28515625" style="79" bestFit="1" customWidth="1"/>
    <col min="12272" max="12272" width="19.5703125" style="79" customWidth="1"/>
    <col min="12273" max="12273" width="14.85546875" style="79" customWidth="1"/>
    <col min="12274" max="12274" width="15" style="79" bestFit="1" customWidth="1"/>
    <col min="12275" max="12275" width="17.42578125" style="79" customWidth="1"/>
    <col min="12276" max="12276" width="13.140625" style="79" customWidth="1"/>
    <col min="12277" max="12277" width="12.5703125" style="79" customWidth="1"/>
    <col min="12278" max="12278" width="13.140625" style="79" customWidth="1"/>
    <col min="12279" max="12279" width="8.85546875" style="79"/>
    <col min="12280" max="12280" width="14.7109375" style="79" customWidth="1"/>
    <col min="12281" max="12281" width="11.42578125" style="79" customWidth="1"/>
    <col min="12282" max="12282" width="11.140625" style="79" customWidth="1"/>
    <col min="12283" max="12283" width="10.42578125" style="79" customWidth="1"/>
    <col min="12284" max="12284" width="10.7109375" style="79" customWidth="1"/>
    <col min="12285" max="12285" width="11.42578125" style="79" customWidth="1"/>
    <col min="12286" max="12509" width="8.85546875" style="79"/>
    <col min="12510" max="12510" width="19.28515625" style="79" customWidth="1"/>
    <col min="12511" max="12511" width="15.28515625" style="79" bestFit="1" customWidth="1"/>
    <col min="12512" max="12512" width="13.28515625" style="79" customWidth="1"/>
    <col min="12513" max="12513" width="13.7109375" style="79" customWidth="1"/>
    <col min="12514" max="12514" width="14.140625" style="79" customWidth="1"/>
    <col min="12515" max="12515" width="13.28515625" style="79" customWidth="1"/>
    <col min="12516" max="12516" width="12" style="79" customWidth="1"/>
    <col min="12517" max="12517" width="13.140625" style="79" customWidth="1"/>
    <col min="12518" max="12518" width="15" style="79" customWidth="1"/>
    <col min="12519" max="12519" width="0" style="79" hidden="1" customWidth="1"/>
    <col min="12520" max="12522" width="13.140625" style="79" customWidth="1"/>
    <col min="12523" max="12523" width="15.28515625" style="79" bestFit="1" customWidth="1"/>
    <col min="12524" max="12524" width="11.5703125" style="79" customWidth="1"/>
    <col min="12525" max="12525" width="13" style="79" customWidth="1"/>
    <col min="12526" max="12526" width="19.7109375" style="79" customWidth="1"/>
    <col min="12527" max="12527" width="12.28515625" style="79" bestFit="1" customWidth="1"/>
    <col min="12528" max="12528" width="19.5703125" style="79" customWidth="1"/>
    <col min="12529" max="12529" width="14.85546875" style="79" customWidth="1"/>
    <col min="12530" max="12530" width="15" style="79" bestFit="1" customWidth="1"/>
    <col min="12531" max="12531" width="17.42578125" style="79" customWidth="1"/>
    <col min="12532" max="12532" width="13.140625" style="79" customWidth="1"/>
    <col min="12533" max="12533" width="12.5703125" style="79" customWidth="1"/>
    <col min="12534" max="12534" width="13.140625" style="79" customWidth="1"/>
    <col min="12535" max="12535" width="8.85546875" style="79"/>
    <col min="12536" max="12536" width="14.7109375" style="79" customWidth="1"/>
    <col min="12537" max="12537" width="11.42578125" style="79" customWidth="1"/>
    <col min="12538" max="12538" width="11.140625" style="79" customWidth="1"/>
    <col min="12539" max="12539" width="10.42578125" style="79" customWidth="1"/>
    <col min="12540" max="12540" width="10.7109375" style="79" customWidth="1"/>
    <col min="12541" max="12541" width="11.42578125" style="79" customWidth="1"/>
    <col min="12542" max="12765" width="8.85546875" style="79"/>
    <col min="12766" max="12766" width="19.28515625" style="79" customWidth="1"/>
    <col min="12767" max="12767" width="15.28515625" style="79" bestFit="1" customWidth="1"/>
    <col min="12768" max="12768" width="13.28515625" style="79" customWidth="1"/>
    <col min="12769" max="12769" width="13.7109375" style="79" customWidth="1"/>
    <col min="12770" max="12770" width="14.140625" style="79" customWidth="1"/>
    <col min="12771" max="12771" width="13.28515625" style="79" customWidth="1"/>
    <col min="12772" max="12772" width="12" style="79" customWidth="1"/>
    <col min="12773" max="12773" width="13.140625" style="79" customWidth="1"/>
    <col min="12774" max="12774" width="15" style="79" customWidth="1"/>
    <col min="12775" max="12775" width="0" style="79" hidden="1" customWidth="1"/>
    <col min="12776" max="12778" width="13.140625" style="79" customWidth="1"/>
    <col min="12779" max="12779" width="15.28515625" style="79" bestFit="1" customWidth="1"/>
    <col min="12780" max="12780" width="11.5703125" style="79" customWidth="1"/>
    <col min="12781" max="12781" width="13" style="79" customWidth="1"/>
    <col min="12782" max="12782" width="19.7109375" style="79" customWidth="1"/>
    <col min="12783" max="12783" width="12.28515625" style="79" bestFit="1" customWidth="1"/>
    <col min="12784" max="12784" width="19.5703125" style="79" customWidth="1"/>
    <col min="12785" max="12785" width="14.85546875" style="79" customWidth="1"/>
    <col min="12786" max="12786" width="15" style="79" bestFit="1" customWidth="1"/>
    <col min="12787" max="12787" width="17.42578125" style="79" customWidth="1"/>
    <col min="12788" max="12788" width="13.140625" style="79" customWidth="1"/>
    <col min="12789" max="12789" width="12.5703125" style="79" customWidth="1"/>
    <col min="12790" max="12790" width="13.140625" style="79" customWidth="1"/>
    <col min="12791" max="12791" width="8.85546875" style="79"/>
    <col min="12792" max="12792" width="14.7109375" style="79" customWidth="1"/>
    <col min="12793" max="12793" width="11.42578125" style="79" customWidth="1"/>
    <col min="12794" max="12794" width="11.140625" style="79" customWidth="1"/>
    <col min="12795" max="12795" width="10.42578125" style="79" customWidth="1"/>
    <col min="12796" max="12796" width="10.7109375" style="79" customWidth="1"/>
    <col min="12797" max="12797" width="11.42578125" style="79" customWidth="1"/>
    <col min="12798" max="13021" width="8.85546875" style="79"/>
    <col min="13022" max="13022" width="19.28515625" style="79" customWidth="1"/>
    <col min="13023" max="13023" width="15.28515625" style="79" bestFit="1" customWidth="1"/>
    <col min="13024" max="13024" width="13.28515625" style="79" customWidth="1"/>
    <col min="13025" max="13025" width="13.7109375" style="79" customWidth="1"/>
    <col min="13026" max="13026" width="14.140625" style="79" customWidth="1"/>
    <col min="13027" max="13027" width="13.28515625" style="79" customWidth="1"/>
    <col min="13028" max="13028" width="12" style="79" customWidth="1"/>
    <col min="13029" max="13029" width="13.140625" style="79" customWidth="1"/>
    <col min="13030" max="13030" width="15" style="79" customWidth="1"/>
    <col min="13031" max="13031" width="0" style="79" hidden="1" customWidth="1"/>
    <col min="13032" max="13034" width="13.140625" style="79" customWidth="1"/>
    <col min="13035" max="13035" width="15.28515625" style="79" bestFit="1" customWidth="1"/>
    <col min="13036" max="13036" width="11.5703125" style="79" customWidth="1"/>
    <col min="13037" max="13037" width="13" style="79" customWidth="1"/>
    <col min="13038" max="13038" width="19.7109375" style="79" customWidth="1"/>
    <col min="13039" max="13039" width="12.28515625" style="79" bestFit="1" customWidth="1"/>
    <col min="13040" max="13040" width="19.5703125" style="79" customWidth="1"/>
    <col min="13041" max="13041" width="14.85546875" style="79" customWidth="1"/>
    <col min="13042" max="13042" width="15" style="79" bestFit="1" customWidth="1"/>
    <col min="13043" max="13043" width="17.42578125" style="79" customWidth="1"/>
    <col min="13044" max="13044" width="13.140625" style="79" customWidth="1"/>
    <col min="13045" max="13045" width="12.5703125" style="79" customWidth="1"/>
    <col min="13046" max="13046" width="13.140625" style="79" customWidth="1"/>
    <col min="13047" max="13047" width="8.85546875" style="79"/>
    <col min="13048" max="13048" width="14.7109375" style="79" customWidth="1"/>
    <col min="13049" max="13049" width="11.42578125" style="79" customWidth="1"/>
    <col min="13050" max="13050" width="11.140625" style="79" customWidth="1"/>
    <col min="13051" max="13051" width="10.42578125" style="79" customWidth="1"/>
    <col min="13052" max="13052" width="10.7109375" style="79" customWidth="1"/>
    <col min="13053" max="13053" width="11.42578125" style="79" customWidth="1"/>
    <col min="13054" max="13277" width="8.85546875" style="79"/>
    <col min="13278" max="13278" width="19.28515625" style="79" customWidth="1"/>
    <col min="13279" max="13279" width="15.28515625" style="79" bestFit="1" customWidth="1"/>
    <col min="13280" max="13280" width="13.28515625" style="79" customWidth="1"/>
    <col min="13281" max="13281" width="13.7109375" style="79" customWidth="1"/>
    <col min="13282" max="13282" width="14.140625" style="79" customWidth="1"/>
    <col min="13283" max="13283" width="13.28515625" style="79" customWidth="1"/>
    <col min="13284" max="13284" width="12" style="79" customWidth="1"/>
    <col min="13285" max="13285" width="13.140625" style="79" customWidth="1"/>
    <col min="13286" max="13286" width="15" style="79" customWidth="1"/>
    <col min="13287" max="13287" width="0" style="79" hidden="1" customWidth="1"/>
    <col min="13288" max="13290" width="13.140625" style="79" customWidth="1"/>
    <col min="13291" max="13291" width="15.28515625" style="79" bestFit="1" customWidth="1"/>
    <col min="13292" max="13292" width="11.5703125" style="79" customWidth="1"/>
    <col min="13293" max="13293" width="13" style="79" customWidth="1"/>
    <col min="13294" max="13294" width="19.7109375" style="79" customWidth="1"/>
    <col min="13295" max="13295" width="12.28515625" style="79" bestFit="1" customWidth="1"/>
    <col min="13296" max="13296" width="19.5703125" style="79" customWidth="1"/>
    <col min="13297" max="13297" width="14.85546875" style="79" customWidth="1"/>
    <col min="13298" max="13298" width="15" style="79" bestFit="1" customWidth="1"/>
    <col min="13299" max="13299" width="17.42578125" style="79" customWidth="1"/>
    <col min="13300" max="13300" width="13.140625" style="79" customWidth="1"/>
    <col min="13301" max="13301" width="12.5703125" style="79" customWidth="1"/>
    <col min="13302" max="13302" width="13.140625" style="79" customWidth="1"/>
    <col min="13303" max="13303" width="8.85546875" style="79"/>
    <col min="13304" max="13304" width="14.7109375" style="79" customWidth="1"/>
    <col min="13305" max="13305" width="11.42578125" style="79" customWidth="1"/>
    <col min="13306" max="13306" width="11.140625" style="79" customWidth="1"/>
    <col min="13307" max="13307" width="10.42578125" style="79" customWidth="1"/>
    <col min="13308" max="13308" width="10.7109375" style="79" customWidth="1"/>
    <col min="13309" max="13309" width="11.42578125" style="79" customWidth="1"/>
    <col min="13310" max="13533" width="8.85546875" style="79"/>
    <col min="13534" max="13534" width="19.28515625" style="79" customWidth="1"/>
    <col min="13535" max="13535" width="15.28515625" style="79" bestFit="1" customWidth="1"/>
    <col min="13536" max="13536" width="13.28515625" style="79" customWidth="1"/>
    <col min="13537" max="13537" width="13.7109375" style="79" customWidth="1"/>
    <col min="13538" max="13538" width="14.140625" style="79" customWidth="1"/>
    <col min="13539" max="13539" width="13.28515625" style="79" customWidth="1"/>
    <col min="13540" max="13540" width="12" style="79" customWidth="1"/>
    <col min="13541" max="13541" width="13.140625" style="79" customWidth="1"/>
    <col min="13542" max="13542" width="15" style="79" customWidth="1"/>
    <col min="13543" max="13543" width="0" style="79" hidden="1" customWidth="1"/>
    <col min="13544" max="13546" width="13.140625" style="79" customWidth="1"/>
    <col min="13547" max="13547" width="15.28515625" style="79" bestFit="1" customWidth="1"/>
    <col min="13548" max="13548" width="11.5703125" style="79" customWidth="1"/>
    <col min="13549" max="13549" width="13" style="79" customWidth="1"/>
    <col min="13550" max="13550" width="19.7109375" style="79" customWidth="1"/>
    <col min="13551" max="13551" width="12.28515625" style="79" bestFit="1" customWidth="1"/>
    <col min="13552" max="13552" width="19.5703125" style="79" customWidth="1"/>
    <col min="13553" max="13553" width="14.85546875" style="79" customWidth="1"/>
    <col min="13554" max="13554" width="15" style="79" bestFit="1" customWidth="1"/>
    <col min="13555" max="13555" width="17.42578125" style="79" customWidth="1"/>
    <col min="13556" max="13556" width="13.140625" style="79" customWidth="1"/>
    <col min="13557" max="13557" width="12.5703125" style="79" customWidth="1"/>
    <col min="13558" max="13558" width="13.140625" style="79" customWidth="1"/>
    <col min="13559" max="13559" width="8.85546875" style="79"/>
    <col min="13560" max="13560" width="14.7109375" style="79" customWidth="1"/>
    <col min="13561" max="13561" width="11.42578125" style="79" customWidth="1"/>
    <col min="13562" max="13562" width="11.140625" style="79" customWidth="1"/>
    <col min="13563" max="13563" width="10.42578125" style="79" customWidth="1"/>
    <col min="13564" max="13564" width="10.7109375" style="79" customWidth="1"/>
    <col min="13565" max="13565" width="11.42578125" style="79" customWidth="1"/>
    <col min="13566" max="13789" width="8.85546875" style="79"/>
    <col min="13790" max="13790" width="19.28515625" style="79" customWidth="1"/>
    <col min="13791" max="13791" width="15.28515625" style="79" bestFit="1" customWidth="1"/>
    <col min="13792" max="13792" width="13.28515625" style="79" customWidth="1"/>
    <col min="13793" max="13793" width="13.7109375" style="79" customWidth="1"/>
    <col min="13794" max="13794" width="14.140625" style="79" customWidth="1"/>
    <col min="13795" max="13795" width="13.28515625" style="79" customWidth="1"/>
    <col min="13796" max="13796" width="12" style="79" customWidth="1"/>
    <col min="13797" max="13797" width="13.140625" style="79" customWidth="1"/>
    <col min="13798" max="13798" width="15" style="79" customWidth="1"/>
    <col min="13799" max="13799" width="0" style="79" hidden="1" customWidth="1"/>
    <col min="13800" max="13802" width="13.140625" style="79" customWidth="1"/>
    <col min="13803" max="13803" width="15.28515625" style="79" bestFit="1" customWidth="1"/>
    <col min="13804" max="13804" width="11.5703125" style="79" customWidth="1"/>
    <col min="13805" max="13805" width="13" style="79" customWidth="1"/>
    <col min="13806" max="13806" width="19.7109375" style="79" customWidth="1"/>
    <col min="13807" max="13807" width="12.28515625" style="79" bestFit="1" customWidth="1"/>
    <col min="13808" max="13808" width="19.5703125" style="79" customWidth="1"/>
    <col min="13809" max="13809" width="14.85546875" style="79" customWidth="1"/>
    <col min="13810" max="13810" width="15" style="79" bestFit="1" customWidth="1"/>
    <col min="13811" max="13811" width="17.42578125" style="79" customWidth="1"/>
    <col min="13812" max="13812" width="13.140625" style="79" customWidth="1"/>
    <col min="13813" max="13813" width="12.5703125" style="79" customWidth="1"/>
    <col min="13814" max="13814" width="13.140625" style="79" customWidth="1"/>
    <col min="13815" max="13815" width="8.85546875" style="79"/>
    <col min="13816" max="13816" width="14.7109375" style="79" customWidth="1"/>
    <col min="13817" max="13817" width="11.42578125" style="79" customWidth="1"/>
    <col min="13818" max="13818" width="11.140625" style="79" customWidth="1"/>
    <col min="13819" max="13819" width="10.42578125" style="79" customWidth="1"/>
    <col min="13820" max="13820" width="10.7109375" style="79" customWidth="1"/>
    <col min="13821" max="13821" width="11.42578125" style="79" customWidth="1"/>
    <col min="13822" max="14045" width="8.85546875" style="79"/>
    <col min="14046" max="14046" width="19.28515625" style="79" customWidth="1"/>
    <col min="14047" max="14047" width="15.28515625" style="79" bestFit="1" customWidth="1"/>
    <col min="14048" max="14048" width="13.28515625" style="79" customWidth="1"/>
    <col min="14049" max="14049" width="13.7109375" style="79" customWidth="1"/>
    <col min="14050" max="14050" width="14.140625" style="79" customWidth="1"/>
    <col min="14051" max="14051" width="13.28515625" style="79" customWidth="1"/>
    <col min="14052" max="14052" width="12" style="79" customWidth="1"/>
    <col min="14053" max="14053" width="13.140625" style="79" customWidth="1"/>
    <col min="14054" max="14054" width="15" style="79" customWidth="1"/>
    <col min="14055" max="14055" width="0" style="79" hidden="1" customWidth="1"/>
    <col min="14056" max="14058" width="13.140625" style="79" customWidth="1"/>
    <col min="14059" max="14059" width="15.28515625" style="79" bestFit="1" customWidth="1"/>
    <col min="14060" max="14060" width="11.5703125" style="79" customWidth="1"/>
    <col min="14061" max="14061" width="13" style="79" customWidth="1"/>
    <col min="14062" max="14062" width="19.7109375" style="79" customWidth="1"/>
    <col min="14063" max="14063" width="12.28515625" style="79" bestFit="1" customWidth="1"/>
    <col min="14064" max="14064" width="19.5703125" style="79" customWidth="1"/>
    <col min="14065" max="14065" width="14.85546875" style="79" customWidth="1"/>
    <col min="14066" max="14066" width="15" style="79" bestFit="1" customWidth="1"/>
    <col min="14067" max="14067" width="17.42578125" style="79" customWidth="1"/>
    <col min="14068" max="14068" width="13.140625" style="79" customWidth="1"/>
    <col min="14069" max="14069" width="12.5703125" style="79" customWidth="1"/>
    <col min="14070" max="14070" width="13.140625" style="79" customWidth="1"/>
    <col min="14071" max="14071" width="8.85546875" style="79"/>
    <col min="14072" max="14072" width="14.7109375" style="79" customWidth="1"/>
    <col min="14073" max="14073" width="11.42578125" style="79" customWidth="1"/>
    <col min="14074" max="14074" width="11.140625" style="79" customWidth="1"/>
    <col min="14075" max="14075" width="10.42578125" style="79" customWidth="1"/>
    <col min="14076" max="14076" width="10.7109375" style="79" customWidth="1"/>
    <col min="14077" max="14077" width="11.42578125" style="79" customWidth="1"/>
    <col min="14078" max="14301" width="8.85546875" style="79"/>
    <col min="14302" max="14302" width="19.28515625" style="79" customWidth="1"/>
    <col min="14303" max="14303" width="15.28515625" style="79" bestFit="1" customWidth="1"/>
    <col min="14304" max="14304" width="13.28515625" style="79" customWidth="1"/>
    <col min="14305" max="14305" width="13.7109375" style="79" customWidth="1"/>
    <col min="14306" max="14306" width="14.140625" style="79" customWidth="1"/>
    <col min="14307" max="14307" width="13.28515625" style="79" customWidth="1"/>
    <col min="14308" max="14308" width="12" style="79" customWidth="1"/>
    <col min="14309" max="14309" width="13.140625" style="79" customWidth="1"/>
    <col min="14310" max="14310" width="15" style="79" customWidth="1"/>
    <col min="14311" max="14311" width="0" style="79" hidden="1" customWidth="1"/>
    <col min="14312" max="14314" width="13.140625" style="79" customWidth="1"/>
    <col min="14315" max="14315" width="15.28515625" style="79" bestFit="1" customWidth="1"/>
    <col min="14316" max="14316" width="11.5703125" style="79" customWidth="1"/>
    <col min="14317" max="14317" width="13" style="79" customWidth="1"/>
    <col min="14318" max="14318" width="19.7109375" style="79" customWidth="1"/>
    <col min="14319" max="14319" width="12.28515625" style="79" bestFit="1" customWidth="1"/>
    <col min="14320" max="14320" width="19.5703125" style="79" customWidth="1"/>
    <col min="14321" max="14321" width="14.85546875" style="79" customWidth="1"/>
    <col min="14322" max="14322" width="15" style="79" bestFit="1" customWidth="1"/>
    <col min="14323" max="14323" width="17.42578125" style="79" customWidth="1"/>
    <col min="14324" max="14324" width="13.140625" style="79" customWidth="1"/>
    <col min="14325" max="14325" width="12.5703125" style="79" customWidth="1"/>
    <col min="14326" max="14326" width="13.140625" style="79" customWidth="1"/>
    <col min="14327" max="14327" width="8.85546875" style="79"/>
    <col min="14328" max="14328" width="14.7109375" style="79" customWidth="1"/>
    <col min="14329" max="14329" width="11.42578125" style="79" customWidth="1"/>
    <col min="14330" max="14330" width="11.140625" style="79" customWidth="1"/>
    <col min="14331" max="14331" width="10.42578125" style="79" customWidth="1"/>
    <col min="14332" max="14332" width="10.7109375" style="79" customWidth="1"/>
    <col min="14333" max="14333" width="11.42578125" style="79" customWidth="1"/>
    <col min="14334" max="14557" width="8.85546875" style="79"/>
    <col min="14558" max="14558" width="19.28515625" style="79" customWidth="1"/>
    <col min="14559" max="14559" width="15.28515625" style="79" bestFit="1" customWidth="1"/>
    <col min="14560" max="14560" width="13.28515625" style="79" customWidth="1"/>
    <col min="14561" max="14561" width="13.7109375" style="79" customWidth="1"/>
    <col min="14562" max="14562" width="14.140625" style="79" customWidth="1"/>
    <col min="14563" max="14563" width="13.28515625" style="79" customWidth="1"/>
    <col min="14564" max="14564" width="12" style="79" customWidth="1"/>
    <col min="14565" max="14565" width="13.140625" style="79" customWidth="1"/>
    <col min="14566" max="14566" width="15" style="79" customWidth="1"/>
    <col min="14567" max="14567" width="0" style="79" hidden="1" customWidth="1"/>
    <col min="14568" max="14570" width="13.140625" style="79" customWidth="1"/>
    <col min="14571" max="14571" width="15.28515625" style="79" bestFit="1" customWidth="1"/>
    <col min="14572" max="14572" width="11.5703125" style="79" customWidth="1"/>
    <col min="14573" max="14573" width="13" style="79" customWidth="1"/>
    <col min="14574" max="14574" width="19.7109375" style="79" customWidth="1"/>
    <col min="14575" max="14575" width="12.28515625" style="79" bestFit="1" customWidth="1"/>
    <col min="14576" max="14576" width="19.5703125" style="79" customWidth="1"/>
    <col min="14577" max="14577" width="14.85546875" style="79" customWidth="1"/>
    <col min="14578" max="14578" width="15" style="79" bestFit="1" customWidth="1"/>
    <col min="14579" max="14579" width="17.42578125" style="79" customWidth="1"/>
    <col min="14580" max="14580" width="13.140625" style="79" customWidth="1"/>
    <col min="14581" max="14581" width="12.5703125" style="79" customWidth="1"/>
    <col min="14582" max="14582" width="13.140625" style="79" customWidth="1"/>
    <col min="14583" max="14583" width="8.85546875" style="79"/>
    <col min="14584" max="14584" width="14.7109375" style="79" customWidth="1"/>
    <col min="14585" max="14585" width="11.42578125" style="79" customWidth="1"/>
    <col min="14586" max="14586" width="11.140625" style="79" customWidth="1"/>
    <col min="14587" max="14587" width="10.42578125" style="79" customWidth="1"/>
    <col min="14588" max="14588" width="10.7109375" style="79" customWidth="1"/>
    <col min="14589" max="14589" width="11.42578125" style="79" customWidth="1"/>
    <col min="14590" max="14813" width="8.85546875" style="79"/>
    <col min="14814" max="14814" width="19.28515625" style="79" customWidth="1"/>
    <col min="14815" max="14815" width="15.28515625" style="79" bestFit="1" customWidth="1"/>
    <col min="14816" max="14816" width="13.28515625" style="79" customWidth="1"/>
    <col min="14817" max="14817" width="13.7109375" style="79" customWidth="1"/>
    <col min="14818" max="14818" width="14.140625" style="79" customWidth="1"/>
    <col min="14819" max="14819" width="13.28515625" style="79" customWidth="1"/>
    <col min="14820" max="14820" width="12" style="79" customWidth="1"/>
    <col min="14821" max="14821" width="13.140625" style="79" customWidth="1"/>
    <col min="14822" max="14822" width="15" style="79" customWidth="1"/>
    <col min="14823" max="14823" width="0" style="79" hidden="1" customWidth="1"/>
    <col min="14824" max="14826" width="13.140625" style="79" customWidth="1"/>
    <col min="14827" max="14827" width="15.28515625" style="79" bestFit="1" customWidth="1"/>
    <col min="14828" max="14828" width="11.5703125" style="79" customWidth="1"/>
    <col min="14829" max="14829" width="13" style="79" customWidth="1"/>
    <col min="14830" max="14830" width="19.7109375" style="79" customWidth="1"/>
    <col min="14831" max="14831" width="12.28515625" style="79" bestFit="1" customWidth="1"/>
    <col min="14832" max="14832" width="19.5703125" style="79" customWidth="1"/>
    <col min="14833" max="14833" width="14.85546875" style="79" customWidth="1"/>
    <col min="14834" max="14834" width="15" style="79" bestFit="1" customWidth="1"/>
    <col min="14835" max="14835" width="17.42578125" style="79" customWidth="1"/>
    <col min="14836" max="14836" width="13.140625" style="79" customWidth="1"/>
    <col min="14837" max="14837" width="12.5703125" style="79" customWidth="1"/>
    <col min="14838" max="14838" width="13.140625" style="79" customWidth="1"/>
    <col min="14839" max="14839" width="8.85546875" style="79"/>
    <col min="14840" max="14840" width="14.7109375" style="79" customWidth="1"/>
    <col min="14841" max="14841" width="11.42578125" style="79" customWidth="1"/>
    <col min="14842" max="14842" width="11.140625" style="79" customWidth="1"/>
    <col min="14843" max="14843" width="10.42578125" style="79" customWidth="1"/>
    <col min="14844" max="14844" width="10.7109375" style="79" customWidth="1"/>
    <col min="14845" max="14845" width="11.42578125" style="79" customWidth="1"/>
    <col min="14846" max="15069" width="8.85546875" style="79"/>
    <col min="15070" max="15070" width="19.28515625" style="79" customWidth="1"/>
    <col min="15071" max="15071" width="15.28515625" style="79" bestFit="1" customWidth="1"/>
    <col min="15072" max="15072" width="13.28515625" style="79" customWidth="1"/>
    <col min="15073" max="15073" width="13.7109375" style="79" customWidth="1"/>
    <col min="15074" max="15074" width="14.140625" style="79" customWidth="1"/>
    <col min="15075" max="15075" width="13.28515625" style="79" customWidth="1"/>
    <col min="15076" max="15076" width="12" style="79" customWidth="1"/>
    <col min="15077" max="15077" width="13.140625" style="79" customWidth="1"/>
    <col min="15078" max="15078" width="15" style="79" customWidth="1"/>
    <col min="15079" max="15079" width="0" style="79" hidden="1" customWidth="1"/>
    <col min="15080" max="15082" width="13.140625" style="79" customWidth="1"/>
    <col min="15083" max="15083" width="15.28515625" style="79" bestFit="1" customWidth="1"/>
    <col min="15084" max="15084" width="11.5703125" style="79" customWidth="1"/>
    <col min="15085" max="15085" width="13" style="79" customWidth="1"/>
    <col min="15086" max="15086" width="19.7109375" style="79" customWidth="1"/>
    <col min="15087" max="15087" width="12.28515625" style="79" bestFit="1" customWidth="1"/>
    <col min="15088" max="15088" width="19.5703125" style="79" customWidth="1"/>
    <col min="15089" max="15089" width="14.85546875" style="79" customWidth="1"/>
    <col min="15090" max="15090" width="15" style="79" bestFit="1" customWidth="1"/>
    <col min="15091" max="15091" width="17.42578125" style="79" customWidth="1"/>
    <col min="15092" max="15092" width="13.140625" style="79" customWidth="1"/>
    <col min="15093" max="15093" width="12.5703125" style="79" customWidth="1"/>
    <col min="15094" max="15094" width="13.140625" style="79" customWidth="1"/>
    <col min="15095" max="15095" width="8.85546875" style="79"/>
    <col min="15096" max="15096" width="14.7109375" style="79" customWidth="1"/>
    <col min="15097" max="15097" width="11.42578125" style="79" customWidth="1"/>
    <col min="15098" max="15098" width="11.140625" style="79" customWidth="1"/>
    <col min="15099" max="15099" width="10.42578125" style="79" customWidth="1"/>
    <col min="15100" max="15100" width="10.7109375" style="79" customWidth="1"/>
    <col min="15101" max="15101" width="11.42578125" style="79" customWidth="1"/>
    <col min="15102" max="15325" width="8.85546875" style="79"/>
    <col min="15326" max="15326" width="19.28515625" style="79" customWidth="1"/>
    <col min="15327" max="15327" width="15.28515625" style="79" bestFit="1" customWidth="1"/>
    <col min="15328" max="15328" width="13.28515625" style="79" customWidth="1"/>
    <col min="15329" max="15329" width="13.7109375" style="79" customWidth="1"/>
    <col min="15330" max="15330" width="14.140625" style="79" customWidth="1"/>
    <col min="15331" max="15331" width="13.28515625" style="79" customWidth="1"/>
    <col min="15332" max="15332" width="12" style="79" customWidth="1"/>
    <col min="15333" max="15333" width="13.140625" style="79" customWidth="1"/>
    <col min="15334" max="15334" width="15" style="79" customWidth="1"/>
    <col min="15335" max="15335" width="0" style="79" hidden="1" customWidth="1"/>
    <col min="15336" max="15338" width="13.140625" style="79" customWidth="1"/>
    <col min="15339" max="15339" width="15.28515625" style="79" bestFit="1" customWidth="1"/>
    <col min="15340" max="15340" width="11.5703125" style="79" customWidth="1"/>
    <col min="15341" max="15341" width="13" style="79" customWidth="1"/>
    <col min="15342" max="15342" width="19.7109375" style="79" customWidth="1"/>
    <col min="15343" max="15343" width="12.28515625" style="79" bestFit="1" customWidth="1"/>
    <col min="15344" max="15344" width="19.5703125" style="79" customWidth="1"/>
    <col min="15345" max="15345" width="14.85546875" style="79" customWidth="1"/>
    <col min="15346" max="15346" width="15" style="79" bestFit="1" customWidth="1"/>
    <col min="15347" max="15347" width="17.42578125" style="79" customWidth="1"/>
    <col min="15348" max="15348" width="13.140625" style="79" customWidth="1"/>
    <col min="15349" max="15349" width="12.5703125" style="79" customWidth="1"/>
    <col min="15350" max="15350" width="13.140625" style="79" customWidth="1"/>
    <col min="15351" max="15351" width="8.85546875" style="79"/>
    <col min="15352" max="15352" width="14.7109375" style="79" customWidth="1"/>
    <col min="15353" max="15353" width="11.42578125" style="79" customWidth="1"/>
    <col min="15354" max="15354" width="11.140625" style="79" customWidth="1"/>
    <col min="15355" max="15355" width="10.42578125" style="79" customWidth="1"/>
    <col min="15356" max="15356" width="10.7109375" style="79" customWidth="1"/>
    <col min="15357" max="15357" width="11.42578125" style="79" customWidth="1"/>
    <col min="15358" max="15581" width="8.85546875" style="79"/>
    <col min="15582" max="15582" width="19.28515625" style="79" customWidth="1"/>
    <col min="15583" max="15583" width="15.28515625" style="79" bestFit="1" customWidth="1"/>
    <col min="15584" max="15584" width="13.28515625" style="79" customWidth="1"/>
    <col min="15585" max="15585" width="13.7109375" style="79" customWidth="1"/>
    <col min="15586" max="15586" width="14.140625" style="79" customWidth="1"/>
    <col min="15587" max="15587" width="13.28515625" style="79" customWidth="1"/>
    <col min="15588" max="15588" width="12" style="79" customWidth="1"/>
    <col min="15589" max="15589" width="13.140625" style="79" customWidth="1"/>
    <col min="15590" max="15590" width="15" style="79" customWidth="1"/>
    <col min="15591" max="15591" width="0" style="79" hidden="1" customWidth="1"/>
    <col min="15592" max="15594" width="13.140625" style="79" customWidth="1"/>
    <col min="15595" max="15595" width="15.28515625" style="79" bestFit="1" customWidth="1"/>
    <col min="15596" max="15596" width="11.5703125" style="79" customWidth="1"/>
    <col min="15597" max="15597" width="13" style="79" customWidth="1"/>
    <col min="15598" max="15598" width="19.7109375" style="79" customWidth="1"/>
    <col min="15599" max="15599" width="12.28515625" style="79" bestFit="1" customWidth="1"/>
    <col min="15600" max="15600" width="19.5703125" style="79" customWidth="1"/>
    <col min="15601" max="15601" width="14.85546875" style="79" customWidth="1"/>
    <col min="15602" max="15602" width="15" style="79" bestFit="1" customWidth="1"/>
    <col min="15603" max="15603" width="17.42578125" style="79" customWidth="1"/>
    <col min="15604" max="15604" width="13.140625" style="79" customWidth="1"/>
    <col min="15605" max="15605" width="12.5703125" style="79" customWidth="1"/>
    <col min="15606" max="15606" width="13.140625" style="79" customWidth="1"/>
    <col min="15607" max="15607" width="8.85546875" style="79"/>
    <col min="15608" max="15608" width="14.7109375" style="79" customWidth="1"/>
    <col min="15609" max="15609" width="11.42578125" style="79" customWidth="1"/>
    <col min="15610" max="15610" width="11.140625" style="79" customWidth="1"/>
    <col min="15611" max="15611" width="10.42578125" style="79" customWidth="1"/>
    <col min="15612" max="15612" width="10.7109375" style="79" customWidth="1"/>
    <col min="15613" max="15613" width="11.42578125" style="79" customWidth="1"/>
    <col min="15614" max="15837" width="8.85546875" style="79"/>
    <col min="15838" max="15838" width="19.28515625" style="79" customWidth="1"/>
    <col min="15839" max="15839" width="15.28515625" style="79" bestFit="1" customWidth="1"/>
    <col min="15840" max="15840" width="13.28515625" style="79" customWidth="1"/>
    <col min="15841" max="15841" width="13.7109375" style="79" customWidth="1"/>
    <col min="15842" max="15842" width="14.140625" style="79" customWidth="1"/>
    <col min="15843" max="15843" width="13.28515625" style="79" customWidth="1"/>
    <col min="15844" max="15844" width="12" style="79" customWidth="1"/>
    <col min="15845" max="15845" width="13.140625" style="79" customWidth="1"/>
    <col min="15846" max="15846" width="15" style="79" customWidth="1"/>
    <col min="15847" max="15847" width="0" style="79" hidden="1" customWidth="1"/>
    <col min="15848" max="15850" width="13.140625" style="79" customWidth="1"/>
    <col min="15851" max="15851" width="15.28515625" style="79" bestFit="1" customWidth="1"/>
    <col min="15852" max="15852" width="11.5703125" style="79" customWidth="1"/>
    <col min="15853" max="15853" width="13" style="79" customWidth="1"/>
    <col min="15854" max="15854" width="19.7109375" style="79" customWidth="1"/>
    <col min="15855" max="15855" width="12.28515625" style="79" bestFit="1" customWidth="1"/>
    <col min="15856" max="15856" width="19.5703125" style="79" customWidth="1"/>
    <col min="15857" max="15857" width="14.85546875" style="79" customWidth="1"/>
    <col min="15858" max="15858" width="15" style="79" bestFit="1" customWidth="1"/>
    <col min="15859" max="15859" width="17.42578125" style="79" customWidth="1"/>
    <col min="15860" max="15860" width="13.140625" style="79" customWidth="1"/>
    <col min="15861" max="15861" width="12.5703125" style="79" customWidth="1"/>
    <col min="15862" max="15862" width="13.140625" style="79" customWidth="1"/>
    <col min="15863" max="15863" width="8.85546875" style="79"/>
    <col min="15864" max="15864" width="14.7109375" style="79" customWidth="1"/>
    <col min="15865" max="15865" width="11.42578125" style="79" customWidth="1"/>
    <col min="15866" max="15866" width="11.140625" style="79" customWidth="1"/>
    <col min="15867" max="15867" width="10.42578125" style="79" customWidth="1"/>
    <col min="15868" max="15868" width="10.7109375" style="79" customWidth="1"/>
    <col min="15869" max="15869" width="11.42578125" style="79" customWidth="1"/>
    <col min="15870" max="16093" width="8.85546875" style="79"/>
    <col min="16094" max="16094" width="19.28515625" style="79" customWidth="1"/>
    <col min="16095" max="16095" width="15.28515625" style="79" bestFit="1" customWidth="1"/>
    <col min="16096" max="16096" width="13.28515625" style="79" customWidth="1"/>
    <col min="16097" max="16097" width="13.7109375" style="79" customWidth="1"/>
    <col min="16098" max="16098" width="14.140625" style="79" customWidth="1"/>
    <col min="16099" max="16099" width="13.28515625" style="79" customWidth="1"/>
    <col min="16100" max="16100" width="12" style="79" customWidth="1"/>
    <col min="16101" max="16101" width="13.140625" style="79" customWidth="1"/>
    <col min="16102" max="16102" width="15" style="79" customWidth="1"/>
    <col min="16103" max="16103" width="0" style="79" hidden="1" customWidth="1"/>
    <col min="16104" max="16106" width="13.140625" style="79" customWidth="1"/>
    <col min="16107" max="16107" width="15.28515625" style="79" bestFit="1" customWidth="1"/>
    <col min="16108" max="16108" width="11.5703125" style="79" customWidth="1"/>
    <col min="16109" max="16109" width="13" style="79" customWidth="1"/>
    <col min="16110" max="16110" width="19.7109375" style="79" customWidth="1"/>
    <col min="16111" max="16111" width="12.28515625" style="79" bestFit="1" customWidth="1"/>
    <col min="16112" max="16112" width="19.5703125" style="79" customWidth="1"/>
    <col min="16113" max="16113" width="14.85546875" style="79" customWidth="1"/>
    <col min="16114" max="16114" width="15" style="79" bestFit="1" customWidth="1"/>
    <col min="16115" max="16115" width="17.42578125" style="79" customWidth="1"/>
    <col min="16116" max="16116" width="13.140625" style="79" customWidth="1"/>
    <col min="16117" max="16117" width="12.5703125" style="79" customWidth="1"/>
    <col min="16118" max="16118" width="13.140625" style="79" customWidth="1"/>
    <col min="16119" max="16119" width="8.85546875" style="79"/>
    <col min="16120" max="16120" width="14.7109375" style="79" customWidth="1"/>
    <col min="16121" max="16121" width="11.42578125" style="79" customWidth="1"/>
    <col min="16122" max="16122" width="11.140625" style="79" customWidth="1"/>
    <col min="16123" max="16123" width="10.42578125" style="79" customWidth="1"/>
    <col min="16124" max="16124" width="10.7109375" style="79" customWidth="1"/>
    <col min="16125" max="16125" width="11.42578125" style="79" customWidth="1"/>
    <col min="16126" max="16374" width="8.85546875" style="79"/>
    <col min="16375" max="16383" width="9.140625" style="79" customWidth="1"/>
    <col min="16384" max="16384" width="9.140625" style="79"/>
  </cols>
  <sheetData>
    <row r="1" spans="1:15" ht="13.5" customHeight="1" x14ac:dyDescent="0.2">
      <c r="A1" s="72" t="s">
        <v>178</v>
      </c>
      <c r="N1" s="78" t="s">
        <v>31</v>
      </c>
      <c r="O1" s="78"/>
    </row>
    <row r="2" spans="1:15" s="80" customFormat="1" ht="64.5" thickBot="1" x14ac:dyDescent="0.25">
      <c r="A2" s="90" t="s">
        <v>32</v>
      </c>
      <c r="B2" s="91" t="s">
        <v>140</v>
      </c>
      <c r="C2" s="91" t="s">
        <v>141</v>
      </c>
      <c r="D2" s="91" t="s">
        <v>142</v>
      </c>
      <c r="E2" s="91" t="s">
        <v>143</v>
      </c>
      <c r="F2" s="91" t="s">
        <v>144</v>
      </c>
      <c r="G2" s="91" t="s">
        <v>145</v>
      </c>
      <c r="H2" s="91" t="s">
        <v>146</v>
      </c>
      <c r="I2" s="91" t="s">
        <v>147</v>
      </c>
      <c r="J2" s="91" t="s">
        <v>148</v>
      </c>
      <c r="K2" s="91" t="s">
        <v>151</v>
      </c>
      <c r="L2" s="91" t="s">
        <v>149</v>
      </c>
      <c r="M2" s="91" t="s">
        <v>150</v>
      </c>
      <c r="N2" s="89" t="s">
        <v>33</v>
      </c>
    </row>
    <row r="3" spans="1:15" s="159" customFormat="1" ht="13.5" thickTop="1" x14ac:dyDescent="0.2">
      <c r="A3" s="81">
        <v>42005</v>
      </c>
      <c r="B3" s="158">
        <v>18026.210760000002</v>
      </c>
      <c r="C3" s="158" t="s">
        <v>152</v>
      </c>
      <c r="D3" s="158">
        <v>5230.9249899999995</v>
      </c>
      <c r="E3" s="158">
        <v>5784.8430600000002</v>
      </c>
      <c r="F3" s="158">
        <v>371391.76147000003</v>
      </c>
      <c r="G3" s="158">
        <v>5466.0405300000002</v>
      </c>
      <c r="H3" s="158">
        <v>22510.096050000004</v>
      </c>
      <c r="I3" s="158">
        <v>115980.4829</v>
      </c>
      <c r="J3" s="158">
        <v>54143.456840000006</v>
      </c>
      <c r="K3" s="158">
        <v>1797.28502</v>
      </c>
      <c r="L3" s="158">
        <v>4284.5640299999995</v>
      </c>
      <c r="M3" s="158">
        <v>1187.3860599999998</v>
      </c>
      <c r="N3" s="88">
        <f t="shared" ref="N3:N34" si="0">SUM(B3:M3)</f>
        <v>605803.05171000003</v>
      </c>
    </row>
    <row r="4" spans="1:15" s="80" customFormat="1" x14ac:dyDescent="0.2">
      <c r="A4" s="82">
        <v>42036</v>
      </c>
      <c r="B4" s="95">
        <v>9984.5829400000002</v>
      </c>
      <c r="C4" s="95" t="s">
        <v>152</v>
      </c>
      <c r="D4" s="95">
        <v>5840.3784000000005</v>
      </c>
      <c r="E4" s="95">
        <v>5909.3243199999997</v>
      </c>
      <c r="F4" s="95">
        <v>355474.7843</v>
      </c>
      <c r="G4" s="95">
        <v>5235.9175200000009</v>
      </c>
      <c r="H4" s="95">
        <v>16600.752110000001</v>
      </c>
      <c r="I4" s="95">
        <v>98907.76731000001</v>
      </c>
      <c r="J4" s="95">
        <v>46595.155620000005</v>
      </c>
      <c r="K4" s="95">
        <v>1898.9978799999999</v>
      </c>
      <c r="L4" s="95">
        <v>4295.46306</v>
      </c>
      <c r="M4" s="95">
        <v>1110.4340300000001</v>
      </c>
      <c r="N4" s="156">
        <f t="shared" si="0"/>
        <v>551853.55749000004</v>
      </c>
    </row>
    <row r="5" spans="1:15" s="80" customFormat="1" x14ac:dyDescent="0.2">
      <c r="A5" s="82">
        <v>42064</v>
      </c>
      <c r="B5" s="95">
        <v>12765.344379999999</v>
      </c>
      <c r="C5" s="95" t="s">
        <v>152</v>
      </c>
      <c r="D5" s="95">
        <v>5578.5665399999998</v>
      </c>
      <c r="E5" s="95">
        <v>7779.9227000000001</v>
      </c>
      <c r="F5" s="95">
        <v>273680.89117000002</v>
      </c>
      <c r="G5" s="95">
        <v>5211.7297200000003</v>
      </c>
      <c r="H5" s="95">
        <v>15555.117390000003</v>
      </c>
      <c r="I5" s="95">
        <v>105224.34623</v>
      </c>
      <c r="J5" s="95">
        <v>44245.677459999999</v>
      </c>
      <c r="K5" s="95">
        <v>1496.2733300000002</v>
      </c>
      <c r="L5" s="95">
        <v>6200.0180200000004</v>
      </c>
      <c r="M5" s="95">
        <v>1121.1885</v>
      </c>
      <c r="N5" s="156">
        <f t="shared" si="0"/>
        <v>478859.07543999999</v>
      </c>
    </row>
    <row r="6" spans="1:15" s="80" customFormat="1" x14ac:dyDescent="0.2">
      <c r="A6" s="82">
        <v>42095</v>
      </c>
      <c r="B6" s="95">
        <v>14896.429080000002</v>
      </c>
      <c r="C6" s="95" t="s">
        <v>152</v>
      </c>
      <c r="D6" s="95">
        <v>6370.4108199999991</v>
      </c>
      <c r="E6" s="95">
        <v>5233.4273400000002</v>
      </c>
      <c r="F6" s="95">
        <v>338211.09567999997</v>
      </c>
      <c r="G6" s="95">
        <v>3783.3367800000001</v>
      </c>
      <c r="H6" s="95">
        <v>17497.908019999999</v>
      </c>
      <c r="I6" s="95">
        <v>115201.66807</v>
      </c>
      <c r="J6" s="95">
        <v>55557.358440000004</v>
      </c>
      <c r="K6" s="95">
        <v>1234.7205100000001</v>
      </c>
      <c r="L6" s="95">
        <v>4001.5188399999997</v>
      </c>
      <c r="M6" s="95">
        <v>928.30561</v>
      </c>
      <c r="N6" s="156">
        <f t="shared" si="0"/>
        <v>562916.17919000005</v>
      </c>
    </row>
    <row r="7" spans="1:15" s="80" customFormat="1" x14ac:dyDescent="0.2">
      <c r="A7" s="82">
        <v>42125</v>
      </c>
      <c r="B7" s="95">
        <v>18136.754960000006</v>
      </c>
      <c r="C7" s="95" t="s">
        <v>152</v>
      </c>
      <c r="D7" s="95">
        <v>3909.2644000000005</v>
      </c>
      <c r="E7" s="95">
        <v>4997.8586800000012</v>
      </c>
      <c r="F7" s="95">
        <v>330969.47714999993</v>
      </c>
      <c r="G7" s="95">
        <v>3885.3243900000007</v>
      </c>
      <c r="H7" s="95">
        <v>16402.750110000001</v>
      </c>
      <c r="I7" s="95">
        <v>106019.73569</v>
      </c>
      <c r="J7" s="95">
        <v>57444.223980000002</v>
      </c>
      <c r="K7" s="95">
        <v>1434.1381999999999</v>
      </c>
      <c r="L7" s="95">
        <v>5700.445130000001</v>
      </c>
      <c r="M7" s="95">
        <v>1038.01503</v>
      </c>
      <c r="N7" s="156">
        <f t="shared" si="0"/>
        <v>549937.98771999998</v>
      </c>
    </row>
    <row r="8" spans="1:15" s="80" customFormat="1" x14ac:dyDescent="0.2">
      <c r="A8" s="82">
        <v>42156</v>
      </c>
      <c r="B8" s="95">
        <v>15859.605329999999</v>
      </c>
      <c r="C8" s="95" t="s">
        <v>152</v>
      </c>
      <c r="D8" s="95">
        <v>4381.5372400000006</v>
      </c>
      <c r="E8" s="95">
        <v>3939.4986400000003</v>
      </c>
      <c r="F8" s="95">
        <v>347072.42361</v>
      </c>
      <c r="G8" s="95">
        <v>4162.1241900000005</v>
      </c>
      <c r="H8" s="95">
        <v>17593.827150000001</v>
      </c>
      <c r="I8" s="95">
        <v>110482.10153</v>
      </c>
      <c r="J8" s="95">
        <v>61816.073410000012</v>
      </c>
      <c r="K8" s="95">
        <v>1778.23344</v>
      </c>
      <c r="L8" s="95">
        <v>10640.156719999999</v>
      </c>
      <c r="M8" s="95">
        <v>1391.0308499999999</v>
      </c>
      <c r="N8" s="156">
        <f t="shared" si="0"/>
        <v>579116.61210999987</v>
      </c>
    </row>
    <row r="9" spans="1:15" s="80" customFormat="1" x14ac:dyDescent="0.2">
      <c r="A9" s="82">
        <v>42186</v>
      </c>
      <c r="B9" s="95">
        <v>16743.500189999999</v>
      </c>
      <c r="C9" s="95" t="s">
        <v>152</v>
      </c>
      <c r="D9" s="95">
        <v>4389.0682299999999</v>
      </c>
      <c r="E9" s="95">
        <v>5215.1423300000006</v>
      </c>
      <c r="F9" s="95">
        <v>295514.67263999995</v>
      </c>
      <c r="G9" s="95">
        <v>4461.2075800000011</v>
      </c>
      <c r="H9" s="95">
        <v>17298.967619999999</v>
      </c>
      <c r="I9" s="95">
        <v>116529.85984</v>
      </c>
      <c r="J9" s="95">
        <v>65818.785230000009</v>
      </c>
      <c r="K9" s="95">
        <v>1993.38598</v>
      </c>
      <c r="L9" s="95">
        <v>5808.0585299999993</v>
      </c>
      <c r="M9" s="95">
        <v>1564.1446000000001</v>
      </c>
      <c r="N9" s="156">
        <f t="shared" si="0"/>
        <v>535336.79277000006</v>
      </c>
    </row>
    <row r="10" spans="1:15" s="80" customFormat="1" x14ac:dyDescent="0.2">
      <c r="A10" s="82">
        <v>42217</v>
      </c>
      <c r="B10" s="95">
        <v>17348.373800000005</v>
      </c>
      <c r="C10" s="95" t="s">
        <v>152</v>
      </c>
      <c r="D10" s="95">
        <v>3546.4471200000007</v>
      </c>
      <c r="E10" s="95">
        <v>7190.8363199999994</v>
      </c>
      <c r="F10" s="95">
        <v>338911.95176999999</v>
      </c>
      <c r="G10" s="95">
        <v>4413.3206600000003</v>
      </c>
      <c r="H10" s="95">
        <v>17469.202209999996</v>
      </c>
      <c r="I10" s="95">
        <v>113546.10956000001</v>
      </c>
      <c r="J10" s="95">
        <v>64700.246760000009</v>
      </c>
      <c r="K10" s="95">
        <v>1694.37366</v>
      </c>
      <c r="L10" s="95">
        <v>6871.3801400000002</v>
      </c>
      <c r="M10" s="95">
        <v>1859.1264000000001</v>
      </c>
      <c r="N10" s="156">
        <f t="shared" si="0"/>
        <v>577551.36840000004</v>
      </c>
    </row>
    <row r="11" spans="1:15" s="80" customFormat="1" x14ac:dyDescent="0.2">
      <c r="A11" s="82">
        <v>42248</v>
      </c>
      <c r="B11" s="95">
        <v>15639.18031</v>
      </c>
      <c r="C11" s="95" t="s">
        <v>152</v>
      </c>
      <c r="D11" s="95">
        <v>3492.39543</v>
      </c>
      <c r="E11" s="95">
        <v>7430.9709600000006</v>
      </c>
      <c r="F11" s="95">
        <v>337070.89687</v>
      </c>
      <c r="G11" s="95">
        <v>5770.7002200000006</v>
      </c>
      <c r="H11" s="95">
        <v>18003.591459999996</v>
      </c>
      <c r="I11" s="95">
        <v>114953.87843</v>
      </c>
      <c r="J11" s="95">
        <v>63292.917369999996</v>
      </c>
      <c r="K11" s="95">
        <v>3911.1637100000003</v>
      </c>
      <c r="L11" s="95">
        <v>5964.8244199999999</v>
      </c>
      <c r="M11" s="95">
        <v>1503.9161100000001</v>
      </c>
      <c r="N11" s="156">
        <f t="shared" si="0"/>
        <v>577034.43528999994</v>
      </c>
    </row>
    <row r="12" spans="1:15" s="80" customFormat="1" x14ac:dyDescent="0.2">
      <c r="A12" s="82">
        <v>42278</v>
      </c>
      <c r="B12" s="95">
        <v>17879.304509999998</v>
      </c>
      <c r="C12" s="95" t="s">
        <v>152</v>
      </c>
      <c r="D12" s="95">
        <v>3880.3421500000004</v>
      </c>
      <c r="E12" s="95">
        <v>7285.6343000000006</v>
      </c>
      <c r="F12" s="95">
        <v>340643.32905999996</v>
      </c>
      <c r="G12" s="95">
        <v>4634.9203900000011</v>
      </c>
      <c r="H12" s="95">
        <v>16491.698930000002</v>
      </c>
      <c r="I12" s="95">
        <v>119620.06097999999</v>
      </c>
      <c r="J12" s="95">
        <v>62533.497980000007</v>
      </c>
      <c r="K12" s="95">
        <v>1904.3009100000002</v>
      </c>
      <c r="L12" s="95">
        <v>6833.1984700000003</v>
      </c>
      <c r="M12" s="95">
        <v>1537.03495</v>
      </c>
      <c r="N12" s="156">
        <f t="shared" si="0"/>
        <v>583243.32262999995</v>
      </c>
    </row>
    <row r="13" spans="1:15" s="80" customFormat="1" x14ac:dyDescent="0.2">
      <c r="A13" s="82">
        <v>42309</v>
      </c>
      <c r="B13" s="95">
        <v>14642.77994</v>
      </c>
      <c r="C13" s="95" t="s">
        <v>152</v>
      </c>
      <c r="D13" s="95">
        <v>5178.9387200000001</v>
      </c>
      <c r="E13" s="95">
        <v>5458.0972499999998</v>
      </c>
      <c r="F13" s="95">
        <v>514395.73400999996</v>
      </c>
      <c r="G13" s="95">
        <v>4463.6715899999999</v>
      </c>
      <c r="H13" s="95">
        <v>17080.061539999999</v>
      </c>
      <c r="I13" s="95">
        <v>115568.01638</v>
      </c>
      <c r="J13" s="95">
        <v>62400.357220000005</v>
      </c>
      <c r="K13" s="95">
        <v>1921.3515500000001</v>
      </c>
      <c r="L13" s="95">
        <v>10739.57008</v>
      </c>
      <c r="M13" s="95">
        <v>1549.3959399999999</v>
      </c>
      <c r="N13" s="156">
        <f t="shared" si="0"/>
        <v>753397.97421999997</v>
      </c>
    </row>
    <row r="14" spans="1:15" s="80" customFormat="1" x14ac:dyDescent="0.2">
      <c r="A14" s="82">
        <v>42339</v>
      </c>
      <c r="B14" s="95">
        <v>17907.621660000001</v>
      </c>
      <c r="C14" s="95" t="s">
        <v>152</v>
      </c>
      <c r="D14" s="95">
        <v>4695.1516100000017</v>
      </c>
      <c r="E14" s="95">
        <v>5770.3165099999997</v>
      </c>
      <c r="F14" s="95">
        <v>288322.06471000001</v>
      </c>
      <c r="G14" s="95">
        <v>22498.000049999999</v>
      </c>
      <c r="H14" s="95">
        <v>18242.170320000001</v>
      </c>
      <c r="I14" s="95">
        <v>115773.10988</v>
      </c>
      <c r="J14" s="95">
        <v>65618.063959999999</v>
      </c>
      <c r="K14" s="95">
        <v>2117.89435</v>
      </c>
      <c r="L14" s="95">
        <v>7427.9774100000013</v>
      </c>
      <c r="M14" s="95">
        <v>1735.8755999999996</v>
      </c>
      <c r="N14" s="156">
        <f t="shared" si="0"/>
        <v>550108.24605999992</v>
      </c>
    </row>
    <row r="15" spans="1:15" s="159" customFormat="1" x14ac:dyDescent="0.2">
      <c r="A15" s="81">
        <v>42370</v>
      </c>
      <c r="B15" s="103">
        <v>15509.780749999998</v>
      </c>
      <c r="C15" s="103">
        <v>2985.39842</v>
      </c>
      <c r="D15" s="103">
        <v>5128.7264499999992</v>
      </c>
      <c r="E15" s="103">
        <v>6814.9271399999998</v>
      </c>
      <c r="F15" s="103">
        <v>393763.99650000001</v>
      </c>
      <c r="G15" s="103">
        <v>5710.6981100000003</v>
      </c>
      <c r="H15" s="103">
        <v>21298.170460000001</v>
      </c>
      <c r="I15" s="103">
        <v>117182.24183</v>
      </c>
      <c r="J15" s="103">
        <v>69412.180720000004</v>
      </c>
      <c r="K15" s="103">
        <v>2539.7376800000002</v>
      </c>
      <c r="L15" s="103">
        <v>5002.3935700000002</v>
      </c>
      <c r="M15" s="103">
        <v>1349.91671</v>
      </c>
      <c r="N15" s="88">
        <f t="shared" si="0"/>
        <v>646698.16833999997</v>
      </c>
    </row>
    <row r="16" spans="1:15" s="80" customFormat="1" x14ac:dyDescent="0.2">
      <c r="A16" s="82">
        <v>42401</v>
      </c>
      <c r="B16" s="95">
        <v>18433.781140000003</v>
      </c>
      <c r="C16" s="95">
        <v>9612.55602</v>
      </c>
      <c r="D16" s="95">
        <v>4324.0673199999992</v>
      </c>
      <c r="E16" s="95">
        <v>3708.5972400000001</v>
      </c>
      <c r="F16" s="95">
        <v>359150.22696999996</v>
      </c>
      <c r="G16" s="95">
        <v>4480.7657700000009</v>
      </c>
      <c r="H16" s="95">
        <v>15788.16056</v>
      </c>
      <c r="I16" s="95">
        <v>108101.36990000001</v>
      </c>
      <c r="J16" s="95">
        <v>64005.581570000002</v>
      </c>
      <c r="K16" s="95">
        <v>2288.5902999999998</v>
      </c>
      <c r="L16" s="95">
        <v>6816.8429400000014</v>
      </c>
      <c r="M16" s="95">
        <v>1866.9610300000002</v>
      </c>
      <c r="N16" s="156">
        <f t="shared" si="0"/>
        <v>598577.50075999997</v>
      </c>
    </row>
    <row r="17" spans="1:14" s="80" customFormat="1" x14ac:dyDescent="0.2">
      <c r="A17" s="82">
        <v>42430</v>
      </c>
      <c r="B17" s="95">
        <v>16587.042669999999</v>
      </c>
      <c r="C17" s="95">
        <v>11839.818519999999</v>
      </c>
      <c r="D17" s="95">
        <v>4274.564730000001</v>
      </c>
      <c r="E17" s="95">
        <v>4375.4668499999998</v>
      </c>
      <c r="F17" s="95">
        <v>352909.83555999998</v>
      </c>
      <c r="G17" s="95">
        <v>4705.5206099999996</v>
      </c>
      <c r="H17" s="95">
        <v>15391.020619999999</v>
      </c>
      <c r="I17" s="95">
        <v>116778.33705000002</v>
      </c>
      <c r="J17" s="95">
        <v>77291.066660000011</v>
      </c>
      <c r="K17" s="95">
        <v>2798.5882200000001</v>
      </c>
      <c r="L17" s="95">
        <v>7086.9768600000007</v>
      </c>
      <c r="M17" s="95">
        <v>1845.14564</v>
      </c>
      <c r="N17" s="156">
        <f t="shared" si="0"/>
        <v>615883.38399000012</v>
      </c>
    </row>
    <row r="18" spans="1:14" s="80" customFormat="1" x14ac:dyDescent="0.2">
      <c r="A18" s="82">
        <v>42461</v>
      </c>
      <c r="B18" s="95">
        <v>11005.25547</v>
      </c>
      <c r="C18" s="95">
        <v>13285.578549999998</v>
      </c>
      <c r="D18" s="95">
        <v>4643.9243699999997</v>
      </c>
      <c r="E18" s="95">
        <v>4399.1311000000005</v>
      </c>
      <c r="F18" s="95">
        <v>368436.47457999998</v>
      </c>
      <c r="G18" s="95">
        <v>5229.9013500000001</v>
      </c>
      <c r="H18" s="95">
        <v>16426.407690000004</v>
      </c>
      <c r="I18" s="95">
        <v>125598.38219999999</v>
      </c>
      <c r="J18" s="95">
        <v>69818.259810000003</v>
      </c>
      <c r="K18" s="95">
        <v>2314.27763</v>
      </c>
      <c r="L18" s="95">
        <v>5421.3771499999993</v>
      </c>
      <c r="M18" s="95">
        <v>1329.83503</v>
      </c>
      <c r="N18" s="156">
        <f t="shared" si="0"/>
        <v>627908.80492999987</v>
      </c>
    </row>
    <row r="19" spans="1:14" s="80" customFormat="1" x14ac:dyDescent="0.2">
      <c r="A19" s="82">
        <v>42491</v>
      </c>
      <c r="B19" s="95">
        <v>10221.579360000003</v>
      </c>
      <c r="C19" s="95">
        <v>13314.54557</v>
      </c>
      <c r="D19" s="95">
        <v>4753.0099499999997</v>
      </c>
      <c r="E19" s="95">
        <v>4605.2124899999999</v>
      </c>
      <c r="F19" s="95">
        <v>393148.43699000002</v>
      </c>
      <c r="G19" s="95">
        <v>5346.6058200000007</v>
      </c>
      <c r="H19" s="95">
        <v>16097.03722</v>
      </c>
      <c r="I19" s="95">
        <v>117169.68728999999</v>
      </c>
      <c r="J19" s="95">
        <v>75089.107630000013</v>
      </c>
      <c r="K19" s="95">
        <v>4050.3396799999996</v>
      </c>
      <c r="L19" s="95">
        <v>6920.8207700000003</v>
      </c>
      <c r="M19" s="95">
        <v>1780.9757100000002</v>
      </c>
      <c r="N19" s="156">
        <f t="shared" si="0"/>
        <v>652497.35848000005</v>
      </c>
    </row>
    <row r="20" spans="1:14" s="80" customFormat="1" x14ac:dyDescent="0.2">
      <c r="A20" s="82">
        <v>42522</v>
      </c>
      <c r="B20" s="95">
        <v>9614.8786399999972</v>
      </c>
      <c r="C20" s="95">
        <v>12739.661029999999</v>
      </c>
      <c r="D20" s="95">
        <v>5297.7967699999999</v>
      </c>
      <c r="E20" s="95">
        <v>4488.0606299999999</v>
      </c>
      <c r="F20" s="95">
        <v>390974.12185000005</v>
      </c>
      <c r="G20" s="95">
        <v>4526.4612000000016</v>
      </c>
      <c r="H20" s="95">
        <v>16853.914519999998</v>
      </c>
      <c r="I20" s="95">
        <v>121187.20183999999</v>
      </c>
      <c r="J20" s="95">
        <v>82335.775209999993</v>
      </c>
      <c r="K20" s="95">
        <v>3084.9056700000001</v>
      </c>
      <c r="L20" s="95">
        <v>5629.5002000000004</v>
      </c>
      <c r="M20" s="95">
        <v>1439.6463600000002</v>
      </c>
      <c r="N20" s="156">
        <f t="shared" si="0"/>
        <v>658171.92392000009</v>
      </c>
    </row>
    <row r="21" spans="1:14" s="80" customFormat="1" x14ac:dyDescent="0.2">
      <c r="A21" s="82">
        <v>42552</v>
      </c>
      <c r="B21" s="95">
        <v>10558.355519999999</v>
      </c>
      <c r="C21" s="95">
        <v>15291.037960000001</v>
      </c>
      <c r="D21" s="95">
        <v>5637.9933999999994</v>
      </c>
      <c r="E21" s="95">
        <v>3319.8114599999999</v>
      </c>
      <c r="F21" s="95">
        <v>386804.70588000002</v>
      </c>
      <c r="G21" s="95">
        <v>4780.1888099999996</v>
      </c>
      <c r="H21" s="95">
        <v>17200.326720000005</v>
      </c>
      <c r="I21" s="95">
        <v>120686.31041000001</v>
      </c>
      <c r="J21" s="95">
        <v>77865.42333000002</v>
      </c>
      <c r="K21" s="95">
        <v>3222.92058</v>
      </c>
      <c r="L21" s="95">
        <v>5792.1318000000001</v>
      </c>
      <c r="M21" s="95">
        <v>1497.6872499999999</v>
      </c>
      <c r="N21" s="156">
        <f t="shared" si="0"/>
        <v>652656.89312000002</v>
      </c>
    </row>
    <row r="22" spans="1:14" s="80" customFormat="1" x14ac:dyDescent="0.2">
      <c r="A22" s="82">
        <v>42583</v>
      </c>
      <c r="B22" s="95">
        <v>8434.1664499999988</v>
      </c>
      <c r="C22" s="95">
        <v>13517.83958</v>
      </c>
      <c r="D22" s="95">
        <v>4699.9374499999994</v>
      </c>
      <c r="E22" s="95">
        <v>4958.664960000001</v>
      </c>
      <c r="F22" s="95">
        <v>372698.59482</v>
      </c>
      <c r="G22" s="95">
        <v>5130.5643200000004</v>
      </c>
      <c r="H22" s="95">
        <v>17545.154910000005</v>
      </c>
      <c r="I22" s="95">
        <v>120995.44145</v>
      </c>
      <c r="J22" s="95">
        <v>71865.26797999999</v>
      </c>
      <c r="K22" s="95">
        <v>3341.0812300000007</v>
      </c>
      <c r="L22" s="95">
        <v>5332.0342199999986</v>
      </c>
      <c r="M22" s="95">
        <v>1217.9122400000001</v>
      </c>
      <c r="N22" s="156">
        <f t="shared" si="0"/>
        <v>629736.65960999997</v>
      </c>
    </row>
    <row r="23" spans="1:14" s="80" customFormat="1" x14ac:dyDescent="0.2">
      <c r="A23" s="82">
        <v>42614</v>
      </c>
      <c r="B23" s="95">
        <v>9790.2739699999966</v>
      </c>
      <c r="C23" s="95">
        <v>14236.465890000001</v>
      </c>
      <c r="D23" s="95">
        <v>5256.3408899999995</v>
      </c>
      <c r="E23" s="95">
        <v>4417.4274999999998</v>
      </c>
      <c r="F23" s="95">
        <v>358333.47795999993</v>
      </c>
      <c r="G23" s="95">
        <v>4530.8373799999999</v>
      </c>
      <c r="H23" s="95">
        <v>17095.155329999998</v>
      </c>
      <c r="I23" s="95">
        <v>129000.94212000001</v>
      </c>
      <c r="J23" s="95">
        <v>79518.516589999999</v>
      </c>
      <c r="K23" s="95">
        <v>3117.5975700000004</v>
      </c>
      <c r="L23" s="95">
        <v>6857.6728000000021</v>
      </c>
      <c r="M23" s="95">
        <v>1643.55339</v>
      </c>
      <c r="N23" s="156">
        <f t="shared" si="0"/>
        <v>633798.26139</v>
      </c>
    </row>
    <row r="24" spans="1:14" s="80" customFormat="1" x14ac:dyDescent="0.2">
      <c r="A24" s="82">
        <v>42644</v>
      </c>
      <c r="B24" s="95">
        <v>8855.2313799999993</v>
      </c>
      <c r="C24" s="95">
        <v>11741.136690000001</v>
      </c>
      <c r="D24" s="95">
        <v>5637.1733999999997</v>
      </c>
      <c r="E24" s="95">
        <v>11948.986489999999</v>
      </c>
      <c r="F24" s="95">
        <v>413395.75096999994</v>
      </c>
      <c r="G24" s="95">
        <v>5527.4787100000012</v>
      </c>
      <c r="H24" s="95">
        <v>16397.834729999999</v>
      </c>
      <c r="I24" s="95">
        <v>127529.30441</v>
      </c>
      <c r="J24" s="95">
        <v>77518.929110000012</v>
      </c>
      <c r="K24" s="95">
        <v>2795.0350700000004</v>
      </c>
      <c r="L24" s="95">
        <v>7420.3213800000012</v>
      </c>
      <c r="M24" s="95">
        <v>1235.7628399999999</v>
      </c>
      <c r="N24" s="156">
        <f t="shared" si="0"/>
        <v>690002.94517999992</v>
      </c>
    </row>
    <row r="25" spans="1:14" s="80" customFormat="1" x14ac:dyDescent="0.2">
      <c r="A25" s="82">
        <v>42675</v>
      </c>
      <c r="B25" s="95">
        <v>7999.7178400000003</v>
      </c>
      <c r="C25" s="95">
        <v>11185.158580000001</v>
      </c>
      <c r="D25" s="95">
        <v>5928.4724499999993</v>
      </c>
      <c r="E25" s="95">
        <v>5483.6670200000008</v>
      </c>
      <c r="F25" s="95">
        <v>363778.46627999999</v>
      </c>
      <c r="G25" s="95">
        <v>7729.5276400000002</v>
      </c>
      <c r="H25" s="95">
        <v>16395.79952</v>
      </c>
      <c r="I25" s="95">
        <v>134178.41685000001</v>
      </c>
      <c r="J25" s="95">
        <v>76737.950559999997</v>
      </c>
      <c r="K25" s="95">
        <v>2225.4046900000003</v>
      </c>
      <c r="L25" s="95">
        <v>10748.823330000001</v>
      </c>
      <c r="M25" s="95">
        <v>1013.6810100000001</v>
      </c>
      <c r="N25" s="156">
        <f t="shared" si="0"/>
        <v>643405.08577000001</v>
      </c>
    </row>
    <row r="26" spans="1:14" s="80" customFormat="1" x14ac:dyDescent="0.2">
      <c r="A26" s="82">
        <v>42705</v>
      </c>
      <c r="B26" s="95">
        <v>10404.153400000001</v>
      </c>
      <c r="C26" s="95">
        <v>16800.125909999999</v>
      </c>
      <c r="D26" s="95">
        <v>5998.0287400000007</v>
      </c>
      <c r="E26" s="95">
        <v>4527.9762899999996</v>
      </c>
      <c r="F26" s="95">
        <v>366768.75581000006</v>
      </c>
      <c r="G26" s="95">
        <v>12939.414030000002</v>
      </c>
      <c r="H26" s="95">
        <v>17541.78458</v>
      </c>
      <c r="I26" s="95">
        <v>134436.16297</v>
      </c>
      <c r="J26" s="95">
        <v>82700.086360000016</v>
      </c>
      <c r="K26" s="95">
        <v>3106.90497</v>
      </c>
      <c r="L26" s="95">
        <v>6686.8404800000008</v>
      </c>
      <c r="M26" s="95">
        <v>1576.64753</v>
      </c>
      <c r="N26" s="156">
        <f t="shared" si="0"/>
        <v>663486.88107000012</v>
      </c>
    </row>
    <row r="27" spans="1:14" s="159" customFormat="1" x14ac:dyDescent="0.2">
      <c r="A27" s="81">
        <v>42736</v>
      </c>
      <c r="B27" s="103">
        <v>7190.3936100000001</v>
      </c>
      <c r="C27" s="103">
        <v>15668.321109999997</v>
      </c>
      <c r="D27" s="103">
        <v>6382.4228299999995</v>
      </c>
      <c r="E27" s="103">
        <v>5989.6916500000007</v>
      </c>
      <c r="F27" s="103">
        <v>400962.80433000007</v>
      </c>
      <c r="G27" s="103">
        <v>4875.8314099999989</v>
      </c>
      <c r="H27" s="103">
        <v>21176.21026</v>
      </c>
      <c r="I27" s="103">
        <v>140779.77499999999</v>
      </c>
      <c r="J27" s="103">
        <v>79769.892170000006</v>
      </c>
      <c r="K27" s="103">
        <v>2726.77979</v>
      </c>
      <c r="L27" s="103">
        <v>6729.1793199999993</v>
      </c>
      <c r="M27" s="103">
        <v>2039.0612800000006</v>
      </c>
      <c r="N27" s="88">
        <f t="shared" si="0"/>
        <v>694290.36276000005</v>
      </c>
    </row>
    <row r="28" spans="1:14" s="80" customFormat="1" x14ac:dyDescent="0.2">
      <c r="A28" s="82">
        <v>42767</v>
      </c>
      <c r="B28" s="95">
        <v>6471.131010000001</v>
      </c>
      <c r="C28" s="95">
        <v>17196.442350000001</v>
      </c>
      <c r="D28" s="95">
        <v>4348.0229100000006</v>
      </c>
      <c r="E28" s="95">
        <v>2419.79612</v>
      </c>
      <c r="F28" s="95">
        <v>358983.24877999991</v>
      </c>
      <c r="G28" s="95">
        <v>4141.6331400000008</v>
      </c>
      <c r="H28" s="95">
        <v>15442.063210000004</v>
      </c>
      <c r="I28" s="95">
        <v>117114.84049</v>
      </c>
      <c r="J28" s="95">
        <v>70551.78188000001</v>
      </c>
      <c r="K28" s="95">
        <v>2850.13787</v>
      </c>
      <c r="L28" s="95">
        <v>5528.0204400000011</v>
      </c>
      <c r="M28" s="95">
        <v>1760.7107699999999</v>
      </c>
      <c r="N28" s="156">
        <f t="shared" si="0"/>
        <v>606807.82896999991</v>
      </c>
    </row>
    <row r="29" spans="1:14" s="80" customFormat="1" x14ac:dyDescent="0.2">
      <c r="A29" s="82">
        <v>42795</v>
      </c>
      <c r="B29" s="95">
        <v>7919.7934000000005</v>
      </c>
      <c r="C29" s="95">
        <v>17510.222430000002</v>
      </c>
      <c r="D29" s="95">
        <v>3928.3570299999997</v>
      </c>
      <c r="E29" s="95">
        <v>4153.8791299999993</v>
      </c>
      <c r="F29" s="95">
        <v>339747.08318999998</v>
      </c>
      <c r="G29" s="95">
        <v>4966.3855000000003</v>
      </c>
      <c r="H29" s="95">
        <v>15350.42828</v>
      </c>
      <c r="I29" s="95">
        <v>125669.36249000001</v>
      </c>
      <c r="J29" s="95">
        <v>83282.860089999987</v>
      </c>
      <c r="K29" s="95">
        <v>4203.1408899999997</v>
      </c>
      <c r="L29" s="95">
        <v>7501.2919099999981</v>
      </c>
      <c r="M29" s="95">
        <v>2101.1467700000003</v>
      </c>
      <c r="N29" s="156">
        <f t="shared" si="0"/>
        <v>616333.95111000002</v>
      </c>
    </row>
    <row r="30" spans="1:14" s="80" customFormat="1" x14ac:dyDescent="0.2">
      <c r="A30" s="82">
        <v>42826</v>
      </c>
      <c r="B30" s="95">
        <v>7311.4368700000014</v>
      </c>
      <c r="C30" s="95">
        <v>19052.358010000004</v>
      </c>
      <c r="D30" s="95">
        <v>4761.8191699999998</v>
      </c>
      <c r="E30" s="95">
        <v>3489.4508300000002</v>
      </c>
      <c r="F30" s="95">
        <v>355471.85988000006</v>
      </c>
      <c r="G30" s="95">
        <v>4541.494529999999</v>
      </c>
      <c r="H30" s="95">
        <v>16299.99438</v>
      </c>
      <c r="I30" s="95">
        <v>136385.67008000001</v>
      </c>
      <c r="J30" s="95">
        <v>89714.785990000019</v>
      </c>
      <c r="K30" s="95">
        <v>2845.3931500000003</v>
      </c>
      <c r="L30" s="95">
        <v>7493.1856200000002</v>
      </c>
      <c r="M30" s="95">
        <v>2220.6112700000003</v>
      </c>
      <c r="N30" s="156">
        <f t="shared" si="0"/>
        <v>649588.05978000013</v>
      </c>
    </row>
    <row r="31" spans="1:14" s="80" customFormat="1" x14ac:dyDescent="0.2">
      <c r="A31" s="82">
        <v>42856</v>
      </c>
      <c r="B31" s="95">
        <v>6708.36391</v>
      </c>
      <c r="C31" s="95">
        <v>20603.025860000002</v>
      </c>
      <c r="D31" s="95">
        <v>4176.0073599999996</v>
      </c>
      <c r="E31" s="95">
        <v>4060.8842599999998</v>
      </c>
      <c r="F31" s="95">
        <v>342146.72689000005</v>
      </c>
      <c r="G31" s="95">
        <v>4453.1712100000004</v>
      </c>
      <c r="H31" s="95">
        <v>16124.944399999998</v>
      </c>
      <c r="I31" s="95">
        <v>127565.85803</v>
      </c>
      <c r="J31" s="95">
        <v>88615.74516000002</v>
      </c>
      <c r="K31" s="95">
        <v>2981.4607500000002</v>
      </c>
      <c r="L31" s="95">
        <v>8113.6192900000005</v>
      </c>
      <c r="M31" s="95">
        <v>2531.7165</v>
      </c>
      <c r="N31" s="156">
        <f t="shared" si="0"/>
        <v>628081.52361999999</v>
      </c>
    </row>
    <row r="32" spans="1:14" s="80" customFormat="1" x14ac:dyDescent="0.2">
      <c r="A32" s="82">
        <v>42887</v>
      </c>
      <c r="B32" s="95">
        <v>7677.4672600000013</v>
      </c>
      <c r="C32" s="95">
        <v>17536.641350000002</v>
      </c>
      <c r="D32" s="95">
        <v>5471.3963999999996</v>
      </c>
      <c r="E32" s="95">
        <v>4333.6752400000005</v>
      </c>
      <c r="F32" s="95">
        <v>358532.47913000005</v>
      </c>
      <c r="G32" s="95">
        <v>4669.6924900000004</v>
      </c>
      <c r="H32" s="95">
        <v>17527.861639999999</v>
      </c>
      <c r="I32" s="95">
        <v>135684.54279000001</v>
      </c>
      <c r="J32" s="95">
        <v>97095.061109999995</v>
      </c>
      <c r="K32" s="95">
        <v>2973.2854100000004</v>
      </c>
      <c r="L32" s="95">
        <v>7074.585680000001</v>
      </c>
      <c r="M32" s="95">
        <v>2183.8750299999992</v>
      </c>
      <c r="N32" s="156">
        <f t="shared" si="0"/>
        <v>660760.56353000016</v>
      </c>
    </row>
    <row r="33" spans="1:14" s="80" customFormat="1" x14ac:dyDescent="0.2">
      <c r="A33" s="82">
        <v>42917</v>
      </c>
      <c r="B33" s="95">
        <v>5137.73801</v>
      </c>
      <c r="C33" s="95">
        <v>21990.373409999997</v>
      </c>
      <c r="D33" s="95">
        <v>4937.2173000000003</v>
      </c>
      <c r="E33" s="95">
        <v>3037.7077600000002</v>
      </c>
      <c r="F33" s="95">
        <v>358604.92574999988</v>
      </c>
      <c r="G33" s="95">
        <v>5611.5173600000007</v>
      </c>
      <c r="H33" s="95">
        <v>17342.911090000005</v>
      </c>
      <c r="I33" s="95">
        <v>140483.39792000002</v>
      </c>
      <c r="J33" s="95">
        <v>91156.556830000016</v>
      </c>
      <c r="K33" s="95">
        <v>3640.50738</v>
      </c>
      <c r="L33" s="95">
        <v>7339.6268199999995</v>
      </c>
      <c r="M33" s="95">
        <v>2105.6463800000006</v>
      </c>
      <c r="N33" s="156">
        <f t="shared" si="0"/>
        <v>661388.12600999989</v>
      </c>
    </row>
    <row r="34" spans="1:14" s="80" customFormat="1" x14ac:dyDescent="0.2">
      <c r="A34" s="82">
        <v>42948</v>
      </c>
      <c r="B34" s="95">
        <v>6285.7721799999999</v>
      </c>
      <c r="C34" s="95">
        <v>19487.159630000002</v>
      </c>
      <c r="D34" s="95">
        <v>4533.1817699999992</v>
      </c>
      <c r="E34" s="95">
        <v>7730.7081699999999</v>
      </c>
      <c r="F34" s="95">
        <v>353338.26203999989</v>
      </c>
      <c r="G34" s="95">
        <v>5551.0167699999993</v>
      </c>
      <c r="H34" s="95">
        <v>17807.382180000001</v>
      </c>
      <c r="I34" s="95">
        <v>137180.22481000001</v>
      </c>
      <c r="J34" s="95">
        <v>85883.496679999997</v>
      </c>
      <c r="K34" s="95">
        <v>3751.0621099999998</v>
      </c>
      <c r="L34" s="95">
        <v>9071.1822599999978</v>
      </c>
      <c r="M34" s="95">
        <v>2841.8468299999995</v>
      </c>
      <c r="N34" s="156">
        <f t="shared" si="0"/>
        <v>653461.29543000006</v>
      </c>
    </row>
    <row r="35" spans="1:14" s="80" customFormat="1" x14ac:dyDescent="0.2">
      <c r="A35" s="82">
        <v>42979</v>
      </c>
      <c r="B35" s="95">
        <v>8056.0311300000012</v>
      </c>
      <c r="C35" s="95">
        <v>19448.582300000005</v>
      </c>
      <c r="D35" s="95">
        <v>5496.6301599999997</v>
      </c>
      <c r="E35" s="95">
        <v>3466.2522200000003</v>
      </c>
      <c r="F35" s="95">
        <v>365477.83866999997</v>
      </c>
      <c r="G35" s="95">
        <v>7492.3019599999998</v>
      </c>
      <c r="H35" s="95">
        <v>17918.944809999997</v>
      </c>
      <c r="I35" s="95">
        <v>148650.59656000001</v>
      </c>
      <c r="J35" s="95">
        <v>87904.070189999984</v>
      </c>
      <c r="K35" s="95">
        <v>3574.4044100000001</v>
      </c>
      <c r="L35" s="95">
        <v>7950.2010499999997</v>
      </c>
      <c r="M35" s="95">
        <v>2242.3613700000001</v>
      </c>
      <c r="N35" s="156">
        <f t="shared" ref="N35:N60" si="1">SUM(B35:M35)</f>
        <v>677678.21483000007</v>
      </c>
    </row>
    <row r="36" spans="1:14" s="80" customFormat="1" x14ac:dyDescent="0.2">
      <c r="A36" s="82">
        <v>43009</v>
      </c>
      <c r="B36" s="95">
        <v>5594.1659900000013</v>
      </c>
      <c r="C36" s="95">
        <v>19997.263589999999</v>
      </c>
      <c r="D36" s="95">
        <v>7063.6790599999977</v>
      </c>
      <c r="E36" s="95">
        <v>5453.7172800000008</v>
      </c>
      <c r="F36" s="95">
        <v>367645.73455999995</v>
      </c>
      <c r="G36" s="95">
        <v>7102.428530000001</v>
      </c>
      <c r="H36" s="95">
        <v>17321.945970000001</v>
      </c>
      <c r="I36" s="95">
        <v>143649.81897999998</v>
      </c>
      <c r="J36" s="95">
        <v>79181.308940000003</v>
      </c>
      <c r="K36" s="95">
        <v>5225.901319999999</v>
      </c>
      <c r="L36" s="95">
        <v>6860.81693</v>
      </c>
      <c r="M36" s="95">
        <v>1654.5315599999999</v>
      </c>
      <c r="N36" s="156">
        <f t="shared" si="1"/>
        <v>666751.31270999985</v>
      </c>
    </row>
    <row r="37" spans="1:14" s="80" customFormat="1" x14ac:dyDescent="0.2">
      <c r="A37" s="82">
        <v>43040</v>
      </c>
      <c r="B37" s="95">
        <v>8443.8023399999984</v>
      </c>
      <c r="C37" s="95">
        <v>18751.237969999998</v>
      </c>
      <c r="D37" s="95">
        <v>5663.0710199999985</v>
      </c>
      <c r="E37" s="95">
        <v>4095.9164900000001</v>
      </c>
      <c r="F37" s="95">
        <v>367837.72196</v>
      </c>
      <c r="G37" s="95">
        <v>5346.2207699999999</v>
      </c>
      <c r="H37" s="95">
        <v>17332.181860000001</v>
      </c>
      <c r="I37" s="95">
        <v>146378.09081999998</v>
      </c>
      <c r="J37" s="95">
        <v>96961.535210000016</v>
      </c>
      <c r="K37" s="95">
        <v>3832.3688900000002</v>
      </c>
      <c r="L37" s="95">
        <v>7141.9961899999998</v>
      </c>
      <c r="M37" s="95">
        <v>1677.9545200000002</v>
      </c>
      <c r="N37" s="156">
        <f t="shared" si="1"/>
        <v>683462.09804000007</v>
      </c>
    </row>
    <row r="38" spans="1:14" s="80" customFormat="1" x14ac:dyDescent="0.2">
      <c r="A38" s="82">
        <v>43070</v>
      </c>
      <c r="B38" s="95">
        <v>10052.86226</v>
      </c>
      <c r="C38" s="95">
        <v>26744.577350000003</v>
      </c>
      <c r="D38" s="95">
        <v>6284.5365000000011</v>
      </c>
      <c r="E38" s="95">
        <v>5895.5348799999992</v>
      </c>
      <c r="F38" s="95">
        <v>392720.15752000001</v>
      </c>
      <c r="G38" s="95">
        <v>23486.911130000004</v>
      </c>
      <c r="H38" s="95">
        <v>18443.512870000002</v>
      </c>
      <c r="I38" s="95">
        <v>145079.38407</v>
      </c>
      <c r="J38" s="95">
        <v>82146.63913000001</v>
      </c>
      <c r="K38" s="95">
        <v>2608.7979000000005</v>
      </c>
      <c r="L38" s="95">
        <v>9035.4470399999991</v>
      </c>
      <c r="M38" s="95">
        <v>2591.1338400000004</v>
      </c>
      <c r="N38" s="156">
        <f t="shared" si="1"/>
        <v>725089.49449000007</v>
      </c>
    </row>
    <row r="39" spans="1:14" s="159" customFormat="1" x14ac:dyDescent="0.2">
      <c r="A39" s="81">
        <v>43101</v>
      </c>
      <c r="B39" s="103">
        <v>6368.6539600000015</v>
      </c>
      <c r="C39" s="103">
        <v>22734.085360000001</v>
      </c>
      <c r="D39" s="103">
        <v>5864.3837600000015</v>
      </c>
      <c r="E39" s="103">
        <v>6665.2643799999987</v>
      </c>
      <c r="F39" s="103">
        <v>416290.16145000001</v>
      </c>
      <c r="G39" s="103">
        <v>6027.78467</v>
      </c>
      <c r="H39" s="103">
        <v>23154.314369999996</v>
      </c>
      <c r="I39" s="103">
        <v>142796.70488999999</v>
      </c>
      <c r="J39" s="103">
        <v>95434.308739999979</v>
      </c>
      <c r="K39" s="103">
        <v>5131.9765199999993</v>
      </c>
      <c r="L39" s="103">
        <v>8999.0436300000001</v>
      </c>
      <c r="M39" s="103">
        <v>2378.2765400000008</v>
      </c>
      <c r="N39" s="88">
        <f t="shared" si="1"/>
        <v>741844.95827000006</v>
      </c>
    </row>
    <row r="40" spans="1:14" s="80" customFormat="1" x14ac:dyDescent="0.2">
      <c r="A40" s="82">
        <v>43132</v>
      </c>
      <c r="B40" s="95">
        <v>6613.8847699999997</v>
      </c>
      <c r="C40" s="95">
        <v>27213.522399999998</v>
      </c>
      <c r="D40" s="95">
        <v>4572.4955099999997</v>
      </c>
      <c r="E40" s="95">
        <v>4488.68487</v>
      </c>
      <c r="F40" s="95">
        <v>366729.25734000007</v>
      </c>
      <c r="G40" s="95">
        <v>19967.105329999999</v>
      </c>
      <c r="H40" s="95">
        <v>16581.060169999997</v>
      </c>
      <c r="I40" s="95">
        <v>125542.74752</v>
      </c>
      <c r="J40" s="95">
        <v>81684.811910000004</v>
      </c>
      <c r="K40" s="95">
        <v>3548.2580600000001</v>
      </c>
      <c r="L40" s="95">
        <v>6944.6605400000008</v>
      </c>
      <c r="M40" s="95">
        <v>2260.1756299999997</v>
      </c>
      <c r="N40" s="156">
        <f t="shared" si="1"/>
        <v>666146.66405000002</v>
      </c>
    </row>
    <row r="41" spans="1:14" s="80" customFormat="1" x14ac:dyDescent="0.2">
      <c r="A41" s="82">
        <v>43160</v>
      </c>
      <c r="B41" s="95">
        <v>6434.2667399999991</v>
      </c>
      <c r="C41" s="95">
        <v>32338.21473</v>
      </c>
      <c r="D41" s="95">
        <v>4321.0218500000001</v>
      </c>
      <c r="E41" s="95">
        <v>4954.65524</v>
      </c>
      <c r="F41" s="95">
        <v>334648.26147999993</v>
      </c>
      <c r="G41" s="95">
        <v>4830.9387100000013</v>
      </c>
      <c r="H41" s="95">
        <v>15587.31135</v>
      </c>
      <c r="I41" s="95">
        <v>128699.25640000001</v>
      </c>
      <c r="J41" s="95">
        <v>78770.232509999987</v>
      </c>
      <c r="K41" s="95">
        <v>2832.86816</v>
      </c>
      <c r="L41" s="95">
        <v>7193.43876</v>
      </c>
      <c r="M41" s="95">
        <v>1534.9782600000001</v>
      </c>
      <c r="N41" s="156">
        <f t="shared" si="1"/>
        <v>622145.44418999995</v>
      </c>
    </row>
    <row r="42" spans="1:14" s="80" customFormat="1" x14ac:dyDescent="0.2">
      <c r="A42" s="82">
        <v>43191</v>
      </c>
      <c r="B42" s="95">
        <v>8330.8570400000008</v>
      </c>
      <c r="C42" s="95">
        <v>37338.046820000003</v>
      </c>
      <c r="D42" s="95">
        <v>4705.5116599999992</v>
      </c>
      <c r="E42" s="95">
        <v>4354.9306200000001</v>
      </c>
      <c r="F42" s="95">
        <v>361520.95635999989</v>
      </c>
      <c r="G42" s="95">
        <v>7508.8001600000007</v>
      </c>
      <c r="H42" s="95">
        <v>17205.18823</v>
      </c>
      <c r="I42" s="95">
        <v>148392.93982</v>
      </c>
      <c r="J42" s="95">
        <v>92599.15909999999</v>
      </c>
      <c r="K42" s="95">
        <v>2645.9688100000003</v>
      </c>
      <c r="L42" s="95">
        <v>7746.2362000000012</v>
      </c>
      <c r="M42" s="95">
        <v>1956.9748800000002</v>
      </c>
      <c r="N42" s="156">
        <f t="shared" si="1"/>
        <v>694305.56969999988</v>
      </c>
    </row>
    <row r="43" spans="1:14" s="80" customFormat="1" x14ac:dyDescent="0.2">
      <c r="A43" s="82">
        <v>43221</v>
      </c>
      <c r="B43" s="95">
        <v>6581.7140900000013</v>
      </c>
      <c r="C43" s="95">
        <v>31092.260369999996</v>
      </c>
      <c r="D43" s="95">
        <v>4609.610529999999</v>
      </c>
      <c r="E43" s="95">
        <v>5320.7151899999999</v>
      </c>
      <c r="F43" s="95">
        <v>339014.77294</v>
      </c>
      <c r="G43" s="95">
        <v>7187.2080199999991</v>
      </c>
      <c r="H43" s="95">
        <v>16558.862519999999</v>
      </c>
      <c r="I43" s="95">
        <v>132530.87493000002</v>
      </c>
      <c r="J43" s="95">
        <v>78781.49626</v>
      </c>
      <c r="K43" s="95">
        <v>2312.0229800000002</v>
      </c>
      <c r="L43" s="95">
        <v>9163.5964399999993</v>
      </c>
      <c r="M43" s="95">
        <v>5376.3984200000004</v>
      </c>
      <c r="N43" s="156">
        <f t="shared" si="1"/>
        <v>638529.53269000014</v>
      </c>
    </row>
    <row r="44" spans="1:14" s="80" customFormat="1" x14ac:dyDescent="0.2">
      <c r="A44" s="82">
        <v>43252</v>
      </c>
      <c r="B44" s="95">
        <v>7789.4928500000005</v>
      </c>
      <c r="C44" s="95">
        <v>31923.978810000004</v>
      </c>
      <c r="D44" s="95">
        <v>4642.3439600000011</v>
      </c>
      <c r="E44" s="95">
        <v>5304.9542300000003</v>
      </c>
      <c r="F44" s="95">
        <v>385858.69338000007</v>
      </c>
      <c r="G44" s="95">
        <v>5262.18084</v>
      </c>
      <c r="H44" s="95">
        <v>17346.93132</v>
      </c>
      <c r="I44" s="95">
        <v>127656.03606</v>
      </c>
      <c r="J44" s="95">
        <v>77752.389450000017</v>
      </c>
      <c r="K44" s="95">
        <v>2397.1365700000006</v>
      </c>
      <c r="L44" s="95">
        <v>6894.7034500000009</v>
      </c>
      <c r="M44" s="95">
        <v>1453.2678400000002</v>
      </c>
      <c r="N44" s="156">
        <f t="shared" si="1"/>
        <v>674282.10875999997</v>
      </c>
    </row>
    <row r="45" spans="1:14" s="80" customFormat="1" x14ac:dyDescent="0.2">
      <c r="A45" s="82">
        <v>43282</v>
      </c>
      <c r="B45" s="95">
        <v>7919.9721100000006</v>
      </c>
      <c r="C45" s="95">
        <v>40911.428159999996</v>
      </c>
      <c r="D45" s="95">
        <v>5874.4660800000001</v>
      </c>
      <c r="E45" s="95">
        <v>4243.8712299999997</v>
      </c>
      <c r="F45" s="95">
        <v>370601.14308999997</v>
      </c>
      <c r="G45" s="95">
        <v>8941.3023100000009</v>
      </c>
      <c r="H45" s="95">
        <v>18082.733530000001</v>
      </c>
      <c r="I45" s="95">
        <v>160788.45578000002</v>
      </c>
      <c r="J45" s="95">
        <v>82676.996199999994</v>
      </c>
      <c r="K45" s="95">
        <v>3267.90254</v>
      </c>
      <c r="L45" s="95">
        <v>6791.3090399999992</v>
      </c>
      <c r="M45" s="95">
        <v>1349.2985900000003</v>
      </c>
      <c r="N45" s="156">
        <f t="shared" si="1"/>
        <v>711448.87866000005</v>
      </c>
    </row>
    <row r="46" spans="1:14" s="80" customFormat="1" x14ac:dyDescent="0.2">
      <c r="A46" s="82">
        <v>43313</v>
      </c>
      <c r="B46" s="95">
        <v>9169.2265199999983</v>
      </c>
      <c r="C46" s="95">
        <v>31246.995159999999</v>
      </c>
      <c r="D46" s="95">
        <v>5055.1765699999996</v>
      </c>
      <c r="E46" s="95">
        <v>7692.0556400000005</v>
      </c>
      <c r="F46" s="95">
        <v>375697.76874999999</v>
      </c>
      <c r="G46" s="95">
        <v>6379.6126500000009</v>
      </c>
      <c r="H46" s="95">
        <v>17970.604040000002</v>
      </c>
      <c r="I46" s="95">
        <v>143321.90509000001</v>
      </c>
      <c r="J46" s="95">
        <v>88189.218369999973</v>
      </c>
      <c r="K46" s="95">
        <v>3291.4694199999999</v>
      </c>
      <c r="L46" s="95">
        <v>6948.0270299999993</v>
      </c>
      <c r="M46" s="95">
        <v>1813.1811200000004</v>
      </c>
      <c r="N46" s="156">
        <f t="shared" si="1"/>
        <v>696775.24035999994</v>
      </c>
    </row>
    <row r="47" spans="1:14" s="80" customFormat="1" x14ac:dyDescent="0.2">
      <c r="A47" s="82">
        <v>43344</v>
      </c>
      <c r="B47" s="95">
        <v>7945.9577500000005</v>
      </c>
      <c r="C47" s="95">
        <v>37913.119079999997</v>
      </c>
      <c r="D47" s="95">
        <v>5158.4321600000003</v>
      </c>
      <c r="E47" s="95">
        <v>5146.4737699999996</v>
      </c>
      <c r="F47" s="95">
        <v>381920.36571000004</v>
      </c>
      <c r="G47" s="95">
        <v>11067.100960000002</v>
      </c>
      <c r="H47" s="95">
        <v>18967.147250000002</v>
      </c>
      <c r="I47" s="95">
        <v>161441.24434999999</v>
      </c>
      <c r="J47" s="95">
        <v>88963.217470000003</v>
      </c>
      <c r="K47" s="95">
        <v>2161.1617800000004</v>
      </c>
      <c r="L47" s="95">
        <v>8410.0873000000011</v>
      </c>
      <c r="M47" s="95">
        <v>2035.6967899999997</v>
      </c>
      <c r="N47" s="156">
        <f t="shared" si="1"/>
        <v>731130.00436999998</v>
      </c>
    </row>
    <row r="48" spans="1:14" s="80" customFormat="1" x14ac:dyDescent="0.2">
      <c r="A48" s="82">
        <v>43374</v>
      </c>
      <c r="B48" s="95">
        <v>9367.0399399999969</v>
      </c>
      <c r="C48" s="95">
        <v>31706.80197</v>
      </c>
      <c r="D48" s="95">
        <v>5096.9539599999989</v>
      </c>
      <c r="E48" s="95">
        <v>5519.2382499999994</v>
      </c>
      <c r="F48" s="95">
        <v>379031.65606000001</v>
      </c>
      <c r="G48" s="95">
        <v>7349.9573800000007</v>
      </c>
      <c r="H48" s="95">
        <v>18032.306140000001</v>
      </c>
      <c r="I48" s="95">
        <v>152824.26734000002</v>
      </c>
      <c r="J48" s="95">
        <v>76194.536490000013</v>
      </c>
      <c r="K48" s="95">
        <v>2848.0263</v>
      </c>
      <c r="L48" s="95">
        <v>7187.6660600000005</v>
      </c>
      <c r="M48" s="95">
        <v>1535.2174600000003</v>
      </c>
      <c r="N48" s="156">
        <f t="shared" si="1"/>
        <v>696693.66734999989</v>
      </c>
    </row>
    <row r="49" spans="1:14" s="80" customFormat="1" x14ac:dyDescent="0.2">
      <c r="A49" s="82">
        <v>43405</v>
      </c>
      <c r="B49" s="95">
        <v>9959.8487299999979</v>
      </c>
      <c r="C49" s="95">
        <v>32285.163640000002</v>
      </c>
      <c r="D49" s="95">
        <v>5674.4016500000007</v>
      </c>
      <c r="E49" s="95">
        <v>6035.0447399999994</v>
      </c>
      <c r="F49" s="95">
        <v>407202.97237000003</v>
      </c>
      <c r="G49" s="95">
        <v>7448.0013700000009</v>
      </c>
      <c r="H49" s="95">
        <v>19744.8933</v>
      </c>
      <c r="I49" s="95">
        <v>149646.12887000002</v>
      </c>
      <c r="J49" s="95">
        <v>90683.131580000016</v>
      </c>
      <c r="K49" s="95">
        <v>4203.6493200000004</v>
      </c>
      <c r="L49" s="95">
        <v>7657.5762799999993</v>
      </c>
      <c r="M49" s="95">
        <v>1546.4826900000003</v>
      </c>
      <c r="N49" s="156">
        <f t="shared" si="1"/>
        <v>742087.29454000015</v>
      </c>
    </row>
    <row r="50" spans="1:14" s="80" customFormat="1" x14ac:dyDescent="0.2">
      <c r="A50" s="82">
        <v>43435</v>
      </c>
      <c r="B50" s="95">
        <v>8148.2082800000017</v>
      </c>
      <c r="C50" s="95">
        <v>39747.444539999997</v>
      </c>
      <c r="D50" s="95">
        <v>5286.4001099999987</v>
      </c>
      <c r="E50" s="95">
        <v>5778.3406900000009</v>
      </c>
      <c r="F50" s="95">
        <v>391320.07474000001</v>
      </c>
      <c r="G50" s="95">
        <v>6727.8727600000011</v>
      </c>
      <c r="H50" s="95">
        <v>18624.061410000002</v>
      </c>
      <c r="I50" s="95">
        <v>153317.76910999999</v>
      </c>
      <c r="J50" s="95">
        <v>106063.63713</v>
      </c>
      <c r="K50" s="95">
        <v>2569.5947700000006</v>
      </c>
      <c r="L50" s="95">
        <v>7494.54486</v>
      </c>
      <c r="M50" s="95">
        <v>1480.1902499999999</v>
      </c>
      <c r="N50" s="156">
        <f t="shared" si="1"/>
        <v>746558.1386500001</v>
      </c>
    </row>
    <row r="51" spans="1:14" s="159" customFormat="1" x14ac:dyDescent="0.2">
      <c r="A51" s="81">
        <v>43466</v>
      </c>
      <c r="B51" s="103">
        <v>6915.6866100000007</v>
      </c>
      <c r="C51" s="103">
        <v>32670.975650000004</v>
      </c>
      <c r="D51" s="103">
        <v>6317.292550000001</v>
      </c>
      <c r="E51" s="103">
        <v>5857.1808899999996</v>
      </c>
      <c r="F51" s="103">
        <v>355479.36083999998</v>
      </c>
      <c r="G51" s="103">
        <v>6611.3996299999999</v>
      </c>
      <c r="H51" s="103">
        <v>22853.468820000002</v>
      </c>
      <c r="I51" s="103">
        <v>149505.85078000004</v>
      </c>
      <c r="J51" s="103">
        <v>102497.99119999999</v>
      </c>
      <c r="K51" s="103">
        <v>2237.4350199999999</v>
      </c>
      <c r="L51" s="103">
        <v>8024.5688599999994</v>
      </c>
      <c r="M51" s="103">
        <v>1916.1093499999999</v>
      </c>
      <c r="N51" s="88">
        <f t="shared" si="1"/>
        <v>700887.32019999996</v>
      </c>
    </row>
    <row r="52" spans="1:14" s="80" customFormat="1" x14ac:dyDescent="0.2">
      <c r="A52" s="82">
        <v>43497</v>
      </c>
      <c r="B52" s="95">
        <v>8753.7829499999989</v>
      </c>
      <c r="C52" s="95">
        <v>28944.644589999996</v>
      </c>
      <c r="D52" s="95">
        <v>4736.0101000000004</v>
      </c>
      <c r="E52" s="95">
        <v>4650.0694499999991</v>
      </c>
      <c r="F52" s="95">
        <v>303647.25037000002</v>
      </c>
      <c r="G52" s="95">
        <v>6502.6458699999994</v>
      </c>
      <c r="H52" s="95">
        <v>17459.934160000001</v>
      </c>
      <c r="I52" s="95">
        <v>172902.87435</v>
      </c>
      <c r="J52" s="95">
        <v>88029.97540000001</v>
      </c>
      <c r="K52" s="95">
        <v>1788.61023</v>
      </c>
      <c r="L52" s="95">
        <v>8368.9085400000004</v>
      </c>
      <c r="M52" s="95">
        <v>2062.9061200000006</v>
      </c>
      <c r="N52" s="156">
        <f t="shared" si="1"/>
        <v>647847.61213000002</v>
      </c>
    </row>
    <row r="53" spans="1:14" s="80" customFormat="1" x14ac:dyDescent="0.2">
      <c r="A53" s="82">
        <v>43525</v>
      </c>
      <c r="B53" s="95">
        <v>7346.5328799999997</v>
      </c>
      <c r="C53" s="95">
        <v>35264.732059999995</v>
      </c>
      <c r="D53" s="95">
        <v>4668.6044299999985</v>
      </c>
      <c r="E53" s="95">
        <v>4989.7861700000012</v>
      </c>
      <c r="F53" s="95">
        <v>330509.96961000003</v>
      </c>
      <c r="G53" s="95">
        <v>6939.9771500000006</v>
      </c>
      <c r="H53" s="95">
        <v>16795.935900000004</v>
      </c>
      <c r="I53" s="95">
        <v>147386.40562000001</v>
      </c>
      <c r="J53" s="95">
        <v>82237.845170000001</v>
      </c>
      <c r="K53" s="95">
        <v>2161.3157999999999</v>
      </c>
      <c r="L53" s="95">
        <v>6692.5337299999983</v>
      </c>
      <c r="M53" s="95">
        <v>1227.9035700000002</v>
      </c>
      <c r="N53" s="156">
        <f t="shared" si="1"/>
        <v>646221.54209</v>
      </c>
    </row>
    <row r="54" spans="1:14" s="80" customFormat="1" x14ac:dyDescent="0.2">
      <c r="A54" s="82">
        <v>43556</v>
      </c>
      <c r="B54" s="95">
        <v>9611.6001699999979</v>
      </c>
      <c r="C54" s="95">
        <v>45139.172500000001</v>
      </c>
      <c r="D54" s="95">
        <v>5041.59357</v>
      </c>
      <c r="E54" s="95">
        <v>5222.4522200000001</v>
      </c>
      <c r="F54" s="95">
        <v>325312.09444000002</v>
      </c>
      <c r="G54" s="95">
        <v>6872.966629999999</v>
      </c>
      <c r="H54" s="95">
        <v>17447.743499999997</v>
      </c>
      <c r="I54" s="95">
        <v>120681.72078999999</v>
      </c>
      <c r="J54" s="95">
        <v>82125.033930000005</v>
      </c>
      <c r="K54" s="95">
        <v>1857.2300400000001</v>
      </c>
      <c r="L54" s="95">
        <v>8016.1185299999997</v>
      </c>
      <c r="M54" s="95">
        <v>1444.42074</v>
      </c>
      <c r="N54" s="156">
        <f t="shared" si="1"/>
        <v>628772.14705999999</v>
      </c>
    </row>
    <row r="55" spans="1:14" s="80" customFormat="1" x14ac:dyDescent="0.2">
      <c r="A55" s="82">
        <v>43586</v>
      </c>
      <c r="B55" s="95">
        <v>7551.1123300000008</v>
      </c>
      <c r="C55" s="95">
        <v>32782.973510000003</v>
      </c>
      <c r="D55" s="95">
        <v>5029.6143899999997</v>
      </c>
      <c r="E55" s="95">
        <v>9305.1980399999993</v>
      </c>
      <c r="F55" s="95">
        <v>343439.90835999994</v>
      </c>
      <c r="G55" s="95">
        <v>10123.047490000001</v>
      </c>
      <c r="H55" s="95">
        <v>17500.554680000001</v>
      </c>
      <c r="I55" s="95">
        <v>138950.36844999998</v>
      </c>
      <c r="J55" s="95">
        <v>82394.026330000008</v>
      </c>
      <c r="K55" s="95">
        <v>1706.4733799999999</v>
      </c>
      <c r="L55" s="95">
        <v>8009.2708500000008</v>
      </c>
      <c r="M55" s="95">
        <v>1436.8904000000002</v>
      </c>
      <c r="N55" s="156">
        <f t="shared" si="1"/>
        <v>658229.43820999993</v>
      </c>
    </row>
    <row r="56" spans="1:14" s="80" customFormat="1" x14ac:dyDescent="0.2">
      <c r="A56" s="82">
        <v>43617</v>
      </c>
      <c r="B56" s="95">
        <v>6144.587230000001</v>
      </c>
      <c r="C56" s="95">
        <v>34294.327879999997</v>
      </c>
      <c r="D56" s="95">
        <v>5575.3550799999994</v>
      </c>
      <c r="E56" s="95">
        <v>4931.1785499999996</v>
      </c>
      <c r="F56" s="95">
        <v>349431.97183999995</v>
      </c>
      <c r="G56" s="95">
        <v>13496.742009999998</v>
      </c>
      <c r="H56" s="95">
        <v>18988.392189999995</v>
      </c>
      <c r="I56" s="95">
        <v>144402.37150000001</v>
      </c>
      <c r="J56" s="95">
        <v>93489.611009999979</v>
      </c>
      <c r="K56" s="95">
        <v>2580.5756600000004</v>
      </c>
      <c r="L56" s="95">
        <v>7436.7774900000004</v>
      </c>
      <c r="M56" s="95">
        <v>1455.0778299999999</v>
      </c>
      <c r="N56" s="156">
        <f t="shared" si="1"/>
        <v>682226.96826999995</v>
      </c>
    </row>
    <row r="57" spans="1:14" s="80" customFormat="1" x14ac:dyDescent="0.2">
      <c r="A57" s="82">
        <v>43647</v>
      </c>
      <c r="B57" s="95">
        <v>8044.0616599999994</v>
      </c>
      <c r="C57" s="95">
        <v>35483.554489999995</v>
      </c>
      <c r="D57" s="95">
        <v>4896.7925699999996</v>
      </c>
      <c r="E57" s="95">
        <v>6028.9349900000007</v>
      </c>
      <c r="F57" s="95">
        <v>344022.47844999994</v>
      </c>
      <c r="G57" s="95">
        <v>10292.149259999998</v>
      </c>
      <c r="H57" s="95">
        <v>19018.823760000007</v>
      </c>
      <c r="I57" s="95">
        <v>153159.23226000002</v>
      </c>
      <c r="J57" s="95">
        <v>94739.612910000011</v>
      </c>
      <c r="K57" s="95">
        <v>2394.8201300000001</v>
      </c>
      <c r="L57" s="95">
        <v>8111.4471700000004</v>
      </c>
      <c r="M57" s="95">
        <v>1468.7626499999997</v>
      </c>
      <c r="N57" s="157">
        <f t="shared" si="1"/>
        <v>687660.6703</v>
      </c>
    </row>
    <row r="58" spans="1:14" s="80" customFormat="1" x14ac:dyDescent="0.2">
      <c r="A58" s="82">
        <v>43678</v>
      </c>
      <c r="B58" s="95">
        <v>6868.3546199999992</v>
      </c>
      <c r="C58" s="95">
        <v>34145.98098</v>
      </c>
      <c r="D58" s="95">
        <v>4616.4566099999984</v>
      </c>
      <c r="E58" s="95">
        <v>4359.55476</v>
      </c>
      <c r="F58" s="95">
        <v>328893.18812999997</v>
      </c>
      <c r="G58" s="95">
        <v>11571.33073</v>
      </c>
      <c r="H58" s="95">
        <v>18566.829740000001</v>
      </c>
      <c r="I58" s="95">
        <v>146060.37639999998</v>
      </c>
      <c r="J58" s="95">
        <v>93329.326279999994</v>
      </c>
      <c r="K58" s="95">
        <v>2205.4278600000002</v>
      </c>
      <c r="L58" s="95">
        <v>8015.8135899999988</v>
      </c>
      <c r="M58" s="95">
        <v>2011.6907600000002</v>
      </c>
      <c r="N58" s="156">
        <f t="shared" si="1"/>
        <v>660644.33046000008</v>
      </c>
    </row>
    <row r="59" spans="1:14" s="80" customFormat="1" x14ac:dyDescent="0.2">
      <c r="A59" s="82">
        <v>43709</v>
      </c>
      <c r="B59" s="95">
        <v>7671.0247800000006</v>
      </c>
      <c r="C59" s="95">
        <v>37320.995969999996</v>
      </c>
      <c r="D59" s="95">
        <v>6332.9022199999999</v>
      </c>
      <c r="E59" s="95">
        <v>3804.3769899999998</v>
      </c>
      <c r="F59" s="95">
        <v>342151.1838</v>
      </c>
      <c r="G59" s="95">
        <v>11013.156010000002</v>
      </c>
      <c r="H59" s="95">
        <v>20542.376520000002</v>
      </c>
      <c r="I59" s="95">
        <v>162272.01421000005</v>
      </c>
      <c r="J59" s="95">
        <v>93142.07888999999</v>
      </c>
      <c r="K59" s="95">
        <v>3109.4402100000002</v>
      </c>
      <c r="L59" s="95">
        <v>8175.0097800000003</v>
      </c>
      <c r="M59" s="95">
        <v>1638.0564000000002</v>
      </c>
      <c r="N59" s="156">
        <f t="shared" si="1"/>
        <v>697172.61577999999</v>
      </c>
    </row>
    <row r="60" spans="1:14" s="80" customFormat="1" x14ac:dyDescent="0.2">
      <c r="A60" s="82">
        <v>43739</v>
      </c>
      <c r="B60" s="95">
        <v>8422.4371999999967</v>
      </c>
      <c r="C60" s="95">
        <v>44968.665350000003</v>
      </c>
      <c r="D60" s="95">
        <v>5689.1264300000003</v>
      </c>
      <c r="E60" s="95">
        <v>3882.5449899999999</v>
      </c>
      <c r="F60" s="95">
        <v>318983.8847</v>
      </c>
      <c r="G60" s="95">
        <v>14256.28033</v>
      </c>
      <c r="H60" s="95">
        <v>19630.906659999993</v>
      </c>
      <c r="I60" s="95">
        <v>176716.04232000001</v>
      </c>
      <c r="J60" s="95">
        <v>87266.696330000006</v>
      </c>
      <c r="K60" s="95">
        <v>2242.0100899999998</v>
      </c>
      <c r="L60" s="95">
        <v>8145.66968</v>
      </c>
      <c r="M60" s="95">
        <v>1464.2993300000001</v>
      </c>
      <c r="N60" s="156">
        <f t="shared" si="1"/>
        <v>691668.56340999983</v>
      </c>
    </row>
    <row r="61" spans="1:14" s="80" customFormat="1" x14ac:dyDescent="0.2">
      <c r="A61" s="82">
        <v>43770</v>
      </c>
      <c r="B61" s="95">
        <v>7263.6605300000001</v>
      </c>
      <c r="C61" s="95">
        <v>39818.572359999998</v>
      </c>
      <c r="D61" s="95">
        <v>6539.1950200000001</v>
      </c>
      <c r="E61" s="95">
        <v>4264.9984899999999</v>
      </c>
      <c r="F61" s="95">
        <v>345340.35824000003</v>
      </c>
      <c r="G61" s="95">
        <v>9888.9223099999999</v>
      </c>
      <c r="H61" s="95">
        <v>20268.056929999995</v>
      </c>
      <c r="I61" s="95">
        <v>170926.69860000003</v>
      </c>
      <c r="J61" s="95">
        <v>95613.012290000013</v>
      </c>
      <c r="K61" s="95">
        <v>2133.4977599999997</v>
      </c>
      <c r="L61" s="95">
        <v>7796.0852000000023</v>
      </c>
      <c r="M61" s="95">
        <v>1193.5929699999999</v>
      </c>
      <c r="N61" s="156">
        <v>711046.65070000011</v>
      </c>
    </row>
    <row r="62" spans="1:14" s="80" customFormat="1" x14ac:dyDescent="0.2">
      <c r="A62" s="82">
        <v>43800</v>
      </c>
      <c r="B62" s="95">
        <v>8044.5572300000003</v>
      </c>
      <c r="C62" s="95">
        <v>47656.875890000003</v>
      </c>
      <c r="D62" s="95">
        <v>6624.3304399999988</v>
      </c>
      <c r="E62" s="95">
        <v>5034.7225900000012</v>
      </c>
      <c r="F62" s="95">
        <v>350190.68131000007</v>
      </c>
      <c r="G62" s="95">
        <v>21826.42093</v>
      </c>
      <c r="H62" s="95">
        <v>21800.274599999997</v>
      </c>
      <c r="I62" s="95">
        <v>175218.14202000003</v>
      </c>
      <c r="J62" s="95">
        <v>96006.446680000008</v>
      </c>
      <c r="K62" s="95">
        <v>2443.3611299999998</v>
      </c>
      <c r="L62" s="95">
        <v>8762.2428000000018</v>
      </c>
      <c r="M62" s="95">
        <v>2824.8115000000003</v>
      </c>
      <c r="N62" s="156">
        <f t="shared" ref="N62:N81" si="2">SUM(B62:M62)</f>
        <v>746432.86712000018</v>
      </c>
    </row>
    <row r="63" spans="1:14" s="159" customFormat="1" x14ac:dyDescent="0.2">
      <c r="A63" s="81">
        <v>43831</v>
      </c>
      <c r="B63" s="103">
        <v>6861.4572700000008</v>
      </c>
      <c r="C63" s="103">
        <v>60580.913340000006</v>
      </c>
      <c r="D63" s="103">
        <v>6540.6754100000007</v>
      </c>
      <c r="E63" s="103">
        <v>4193.3957499999997</v>
      </c>
      <c r="F63" s="103">
        <v>407624.94680999999</v>
      </c>
      <c r="G63" s="103">
        <v>11217.526979999997</v>
      </c>
      <c r="H63" s="103">
        <v>25584.785259999997</v>
      </c>
      <c r="I63" s="103">
        <v>175167.73566000001</v>
      </c>
      <c r="J63" s="103">
        <v>92770.778109999985</v>
      </c>
      <c r="K63" s="103">
        <v>2375.15065</v>
      </c>
      <c r="L63" s="103">
        <v>9359.0495600000013</v>
      </c>
      <c r="M63" s="103">
        <v>1676.67869</v>
      </c>
      <c r="N63" s="88">
        <f t="shared" si="2"/>
        <v>803953.09348999988</v>
      </c>
    </row>
    <row r="64" spans="1:14" s="80" customFormat="1" x14ac:dyDescent="0.2">
      <c r="A64" s="82">
        <v>43862</v>
      </c>
      <c r="B64" s="95">
        <v>6891.3266300000005</v>
      </c>
      <c r="C64" s="95">
        <v>36892.365189999997</v>
      </c>
      <c r="D64" s="95">
        <v>5565.4824100000005</v>
      </c>
      <c r="E64" s="95">
        <v>4367.4547199999997</v>
      </c>
      <c r="F64" s="95">
        <v>395689.77306999994</v>
      </c>
      <c r="G64" s="95">
        <v>10832.253360000001</v>
      </c>
      <c r="H64" s="95">
        <v>19594.924999999996</v>
      </c>
      <c r="I64" s="95">
        <v>150599.20732000002</v>
      </c>
      <c r="J64" s="95">
        <v>87880.43492</v>
      </c>
      <c r="K64" s="95">
        <v>2530.4479100000003</v>
      </c>
      <c r="L64" s="95">
        <v>7875.0253700000012</v>
      </c>
      <c r="M64" s="95">
        <v>1247.76126</v>
      </c>
      <c r="N64" s="156">
        <f t="shared" si="2"/>
        <v>729966.45715999999</v>
      </c>
    </row>
    <row r="65" spans="1:14" s="80" customFormat="1" x14ac:dyDescent="0.2">
      <c r="A65" s="82">
        <v>43891</v>
      </c>
      <c r="B65" s="95">
        <v>7536.1988700000002</v>
      </c>
      <c r="C65" s="95">
        <v>36846.541870000001</v>
      </c>
      <c r="D65" s="95">
        <v>5586.8213400000004</v>
      </c>
      <c r="E65" s="95">
        <v>5083.8783599999997</v>
      </c>
      <c r="F65" s="95">
        <v>370752.94882999989</v>
      </c>
      <c r="G65" s="95">
        <v>12003.41143</v>
      </c>
      <c r="H65" s="95">
        <v>12999.697480000001</v>
      </c>
      <c r="I65" s="95">
        <v>162355.39519000001</v>
      </c>
      <c r="J65" s="95">
        <v>94551.28241</v>
      </c>
      <c r="K65" s="95">
        <v>1346.3387700000001</v>
      </c>
      <c r="L65" s="95">
        <v>7006.0098899999994</v>
      </c>
      <c r="M65" s="95">
        <v>1010.92115</v>
      </c>
      <c r="N65" s="156">
        <f t="shared" si="2"/>
        <v>717079.4455899999</v>
      </c>
    </row>
    <row r="66" spans="1:14" s="80" customFormat="1" x14ac:dyDescent="0.2">
      <c r="A66" s="82">
        <v>43922</v>
      </c>
      <c r="B66" s="95">
        <v>6181.5093400000014</v>
      </c>
      <c r="C66" s="95">
        <v>44682.060250000002</v>
      </c>
      <c r="D66" s="95">
        <v>3628.1027600000002</v>
      </c>
      <c r="E66" s="95">
        <v>3664.7829000000002</v>
      </c>
      <c r="F66" s="95">
        <v>255974.55249</v>
      </c>
      <c r="G66" s="95">
        <v>9160.4765100000022</v>
      </c>
      <c r="H66" s="95">
        <v>4861.4502400000001</v>
      </c>
      <c r="I66" s="95">
        <v>139459.64379</v>
      </c>
      <c r="J66" s="95">
        <v>80727.40456999997</v>
      </c>
      <c r="K66" s="95">
        <v>1433.17597</v>
      </c>
      <c r="L66" s="95">
        <v>5688.4426600000006</v>
      </c>
      <c r="M66" s="95">
        <v>715.91777000000002</v>
      </c>
      <c r="N66" s="156">
        <f t="shared" si="2"/>
        <v>556177.5192499999</v>
      </c>
    </row>
    <row r="67" spans="1:14" s="80" customFormat="1" x14ac:dyDescent="0.2">
      <c r="A67" s="82">
        <v>43952</v>
      </c>
      <c r="B67" s="95">
        <v>5502.5734400000001</v>
      </c>
      <c r="C67" s="95">
        <v>42149.825830000002</v>
      </c>
      <c r="D67" s="95">
        <v>3580.7844399999999</v>
      </c>
      <c r="E67" s="95">
        <v>2530.8911699999999</v>
      </c>
      <c r="F67" s="95">
        <v>293439.16754000011</v>
      </c>
      <c r="G67" s="95">
        <v>13274.917960000001</v>
      </c>
      <c r="H67" s="95">
        <v>4982.2917200000002</v>
      </c>
      <c r="I67" s="95">
        <v>98501.970209999985</v>
      </c>
      <c r="J67" s="95">
        <v>70152.565489999994</v>
      </c>
      <c r="K67" s="95">
        <v>2216.4398799999999</v>
      </c>
      <c r="L67" s="95">
        <v>7368.7601700000014</v>
      </c>
      <c r="M67" s="95">
        <v>1099.0542800000001</v>
      </c>
      <c r="N67" s="156">
        <f t="shared" si="2"/>
        <v>544799.24213000014</v>
      </c>
    </row>
    <row r="68" spans="1:14" s="80" customFormat="1" x14ac:dyDescent="0.2">
      <c r="A68" s="82">
        <v>43983</v>
      </c>
      <c r="B68" s="95">
        <v>6810.5584500000004</v>
      </c>
      <c r="C68" s="95">
        <v>53307.802280000004</v>
      </c>
      <c r="D68" s="95">
        <v>4857.2588299999989</v>
      </c>
      <c r="E68" s="95">
        <v>2607.3363800000002</v>
      </c>
      <c r="F68" s="95">
        <v>332006.94855000009</v>
      </c>
      <c r="G68" s="95">
        <v>10728.7693</v>
      </c>
      <c r="H68" s="95">
        <v>6397.4687299999996</v>
      </c>
      <c r="I68" s="95">
        <v>121497.92254</v>
      </c>
      <c r="J68" s="95">
        <v>76509.497830000008</v>
      </c>
      <c r="K68" s="95">
        <v>2103.7001399999999</v>
      </c>
      <c r="L68" s="95">
        <v>7204.4764299999997</v>
      </c>
      <c r="M68" s="95">
        <v>850.46562999999992</v>
      </c>
      <c r="N68" s="156">
        <f t="shared" si="2"/>
        <v>624882.20509000018</v>
      </c>
    </row>
    <row r="69" spans="1:14" s="80" customFormat="1" x14ac:dyDescent="0.2">
      <c r="A69" s="82">
        <v>44013</v>
      </c>
      <c r="B69" s="102">
        <v>8177.8468200000007</v>
      </c>
      <c r="C69" s="102">
        <v>81579.268840000004</v>
      </c>
      <c r="D69" s="102">
        <v>6063.0950400000011</v>
      </c>
      <c r="E69" s="102">
        <v>3121.0142900000001</v>
      </c>
      <c r="F69" s="102">
        <v>324775.40079999989</v>
      </c>
      <c r="G69" s="102">
        <v>11745.739970000001</v>
      </c>
      <c r="H69" s="102">
        <v>24438.33754</v>
      </c>
      <c r="I69" s="102">
        <v>141223.36024000001</v>
      </c>
      <c r="J69" s="102">
        <v>76507.635280000002</v>
      </c>
      <c r="K69" s="102">
        <v>2789.7818499999998</v>
      </c>
      <c r="L69" s="102">
        <v>8848.8321400000004</v>
      </c>
      <c r="M69" s="102">
        <v>1135.82988</v>
      </c>
      <c r="N69" s="156">
        <f t="shared" si="2"/>
        <v>690406.14268999989</v>
      </c>
    </row>
    <row r="70" spans="1:14" s="80" customFormat="1" x14ac:dyDescent="0.2">
      <c r="A70" s="82">
        <v>44044</v>
      </c>
      <c r="B70" s="95">
        <v>8317.6025300000001</v>
      </c>
      <c r="C70" s="95">
        <v>64648.455580000002</v>
      </c>
      <c r="D70" s="95">
        <v>5850.3263800000004</v>
      </c>
      <c r="E70" s="95">
        <v>5350.0983700000006</v>
      </c>
      <c r="F70" s="95">
        <v>339657.15372</v>
      </c>
      <c r="G70" s="95">
        <v>11453.613520000001</v>
      </c>
      <c r="H70" s="95">
        <v>24397.426879999999</v>
      </c>
      <c r="I70" s="95">
        <v>162010.28101000001</v>
      </c>
      <c r="J70" s="95">
        <v>84606.114430000016</v>
      </c>
      <c r="K70" s="95">
        <v>3035.2253300000002</v>
      </c>
      <c r="L70" s="95">
        <v>8451.08331</v>
      </c>
      <c r="M70" s="95">
        <v>1260.8770099999999</v>
      </c>
      <c r="N70" s="156">
        <f t="shared" si="2"/>
        <v>719038.25807000021</v>
      </c>
    </row>
    <row r="71" spans="1:14" s="80" customFormat="1" x14ac:dyDescent="0.2">
      <c r="A71" s="82">
        <v>44075</v>
      </c>
      <c r="B71" s="95">
        <v>9022.6554100000012</v>
      </c>
      <c r="C71" s="95">
        <v>50754.399520000014</v>
      </c>
      <c r="D71" s="95">
        <v>6072.3596599999992</v>
      </c>
      <c r="E71" s="95">
        <v>4213.5792000000001</v>
      </c>
      <c r="F71" s="95">
        <v>344142.52196999989</v>
      </c>
      <c r="G71" s="95">
        <v>11391.843929999999</v>
      </c>
      <c r="H71" s="95">
        <v>26905.23043</v>
      </c>
      <c r="I71" s="95">
        <v>173593.13225</v>
      </c>
      <c r="J71" s="95">
        <v>86646.582810000007</v>
      </c>
      <c r="K71" s="95">
        <v>3138.9913000000001</v>
      </c>
      <c r="L71" s="95">
        <v>8448.5915999999997</v>
      </c>
      <c r="M71" s="95">
        <v>1637.0916</v>
      </c>
      <c r="N71" s="156">
        <f t="shared" si="2"/>
        <v>725966.97967999999</v>
      </c>
    </row>
    <row r="72" spans="1:14" s="80" customFormat="1" x14ac:dyDescent="0.2">
      <c r="A72" s="82">
        <v>44105</v>
      </c>
      <c r="B72" s="95">
        <v>9984.5516799999987</v>
      </c>
      <c r="C72" s="95">
        <v>43388.832609999998</v>
      </c>
      <c r="D72" s="95">
        <v>6677.5885500000013</v>
      </c>
      <c r="E72" s="95">
        <v>3732.4349200000001</v>
      </c>
      <c r="F72" s="95">
        <v>485701.18626999989</v>
      </c>
      <c r="G72" s="95">
        <v>12306.670410000001</v>
      </c>
      <c r="H72" s="95">
        <v>19855.988079999999</v>
      </c>
      <c r="I72" s="95">
        <v>200434.17757</v>
      </c>
      <c r="J72" s="95">
        <v>97947.812810000003</v>
      </c>
      <c r="K72" s="95">
        <v>3427.3315600000001</v>
      </c>
      <c r="L72" s="95">
        <v>6847.1382700000004</v>
      </c>
      <c r="M72" s="95">
        <v>927.00382999999999</v>
      </c>
      <c r="N72" s="156">
        <f t="shared" si="2"/>
        <v>891230.71655999986</v>
      </c>
    </row>
    <row r="73" spans="1:14" s="80" customFormat="1" x14ac:dyDescent="0.2">
      <c r="A73" s="82">
        <v>44136</v>
      </c>
      <c r="B73" s="95">
        <v>9668.1223000000009</v>
      </c>
      <c r="C73" s="95">
        <v>41058.254049999996</v>
      </c>
      <c r="D73" s="95">
        <v>6864.0150700000004</v>
      </c>
      <c r="E73" s="95">
        <v>3776.0958700000001</v>
      </c>
      <c r="F73" s="95">
        <v>349839.41645000002</v>
      </c>
      <c r="G73" s="95">
        <v>12341.732600000001</v>
      </c>
      <c r="H73" s="95">
        <v>21020.615679999999</v>
      </c>
      <c r="I73" s="95">
        <v>193911.30278</v>
      </c>
      <c r="J73" s="95">
        <v>102439.07105999999</v>
      </c>
      <c r="K73" s="95">
        <v>1826.6735800000001</v>
      </c>
      <c r="L73" s="95">
        <v>9884.3168299999998</v>
      </c>
      <c r="M73" s="95">
        <v>1261.8205699999999</v>
      </c>
      <c r="N73" s="156">
        <f t="shared" si="2"/>
        <v>753891.43683999998</v>
      </c>
    </row>
    <row r="74" spans="1:14" s="80" customFormat="1" x14ac:dyDescent="0.2">
      <c r="A74" s="82">
        <v>44166</v>
      </c>
      <c r="B74" s="95">
        <v>10355.051660000001</v>
      </c>
      <c r="C74" s="95">
        <v>51435.768029999992</v>
      </c>
      <c r="D74" s="95">
        <v>7016.8510999999999</v>
      </c>
      <c r="E74" s="95">
        <v>4773.1344900000004</v>
      </c>
      <c r="F74" s="95">
        <v>357472.31081</v>
      </c>
      <c r="G74" s="95">
        <v>121535.44129999999</v>
      </c>
      <c r="H74" s="95">
        <v>22330.525559999998</v>
      </c>
      <c r="I74" s="95">
        <v>204270.58494</v>
      </c>
      <c r="J74" s="95">
        <v>101448.58493000001</v>
      </c>
      <c r="K74" s="95">
        <v>14057.266740000001</v>
      </c>
      <c r="L74" s="95">
        <v>33303.18333</v>
      </c>
      <c r="M74" s="95">
        <v>4617.638210000001</v>
      </c>
      <c r="N74" s="156">
        <f t="shared" si="2"/>
        <v>932616.34109999996</v>
      </c>
    </row>
    <row r="75" spans="1:14" s="159" customFormat="1" x14ac:dyDescent="0.2">
      <c r="A75" s="81">
        <v>44197</v>
      </c>
      <c r="B75" s="103">
        <v>7763.074880000001</v>
      </c>
      <c r="C75" s="103">
        <v>71044.251550000015</v>
      </c>
      <c r="D75" s="103">
        <v>6740.0297999999993</v>
      </c>
      <c r="E75" s="103">
        <v>4734.5630499999997</v>
      </c>
      <c r="F75" s="103">
        <v>419621.74531000003</v>
      </c>
      <c r="G75" s="103">
        <v>13629.29918</v>
      </c>
      <c r="H75" s="103">
        <v>25828.746780000001</v>
      </c>
      <c r="I75" s="103">
        <v>209461.21421999999</v>
      </c>
      <c r="J75" s="103">
        <v>95055.458469999998</v>
      </c>
      <c r="K75" s="103">
        <v>2833.21072</v>
      </c>
      <c r="L75" s="103">
        <v>17134.291829999998</v>
      </c>
      <c r="M75" s="103">
        <v>3365.778780000001</v>
      </c>
      <c r="N75" s="88">
        <f t="shared" si="2"/>
        <v>877211.66457000002</v>
      </c>
    </row>
    <row r="76" spans="1:14" s="80" customFormat="1" x14ac:dyDescent="0.2">
      <c r="A76" s="82">
        <v>44228</v>
      </c>
      <c r="B76" s="95">
        <v>8072.3389700000007</v>
      </c>
      <c r="C76" s="95">
        <v>38747.999390000004</v>
      </c>
      <c r="D76" s="95">
        <v>5891.1014400000004</v>
      </c>
      <c r="E76" s="95">
        <v>3271.7402099999995</v>
      </c>
      <c r="F76" s="95">
        <v>363826.71378999989</v>
      </c>
      <c r="G76" s="95">
        <v>17709.175400000004</v>
      </c>
      <c r="H76" s="95">
        <v>17950.757609999993</v>
      </c>
      <c r="I76" s="95">
        <v>183942.92394000001</v>
      </c>
      <c r="J76" s="95">
        <v>89015.021080000006</v>
      </c>
      <c r="K76" s="95">
        <v>2672.1485600000001</v>
      </c>
      <c r="L76" s="95">
        <v>23883.463740000003</v>
      </c>
      <c r="M76" s="95">
        <v>8274.4246700000003</v>
      </c>
      <c r="N76" s="156">
        <f t="shared" si="2"/>
        <v>763257.80879999988</v>
      </c>
    </row>
    <row r="77" spans="1:14" s="80" customFormat="1" x14ac:dyDescent="0.2">
      <c r="A77" s="82">
        <v>44256</v>
      </c>
      <c r="B77" s="95">
        <v>8132.9397800000006</v>
      </c>
      <c r="C77" s="95">
        <v>40111.453799999996</v>
      </c>
      <c r="D77" s="95">
        <v>5439.8773100000008</v>
      </c>
      <c r="E77" s="95">
        <v>3494.49145</v>
      </c>
      <c r="F77" s="95">
        <v>334437.67961999995</v>
      </c>
      <c r="G77" s="95">
        <v>17589.25431</v>
      </c>
      <c r="H77" s="95">
        <v>17328.967270000005</v>
      </c>
      <c r="I77" s="95">
        <v>182119.67012</v>
      </c>
      <c r="J77" s="95">
        <v>74144.73328</v>
      </c>
      <c r="K77" s="95">
        <v>3109.4035900000008</v>
      </c>
      <c r="L77" s="95">
        <v>24986.999800000005</v>
      </c>
      <c r="M77" s="95">
        <v>5269.7034599999997</v>
      </c>
      <c r="N77" s="156">
        <f t="shared" si="2"/>
        <v>716165.17379000003</v>
      </c>
    </row>
    <row r="78" spans="1:14" s="80" customFormat="1" x14ac:dyDescent="0.2">
      <c r="A78" s="82">
        <v>44287</v>
      </c>
      <c r="B78" s="95">
        <v>7554.6909500000002</v>
      </c>
      <c r="C78" s="95">
        <v>48932.202510000003</v>
      </c>
      <c r="D78" s="95">
        <v>3782.3045100000004</v>
      </c>
      <c r="E78" s="95">
        <v>6377.8039300000009</v>
      </c>
      <c r="F78" s="95">
        <v>318482.28895999992</v>
      </c>
      <c r="G78" s="95">
        <v>22511.987909999996</v>
      </c>
      <c r="H78" s="95">
        <v>10565.70493</v>
      </c>
      <c r="I78" s="95">
        <v>208517.44615</v>
      </c>
      <c r="J78" s="95">
        <v>71659.693280000007</v>
      </c>
      <c r="K78" s="95">
        <v>3745.1193200000002</v>
      </c>
      <c r="L78" s="95">
        <v>22492.50546</v>
      </c>
      <c r="M78" s="95">
        <v>5477.81502</v>
      </c>
      <c r="N78" s="156">
        <f t="shared" si="2"/>
        <v>730099.56293000001</v>
      </c>
    </row>
    <row r="79" spans="1:14" s="80" customFormat="1" x14ac:dyDescent="0.2">
      <c r="A79" s="82">
        <v>44317</v>
      </c>
      <c r="B79" s="95">
        <v>8337.633960000001</v>
      </c>
      <c r="C79" s="95">
        <v>47303.799049999994</v>
      </c>
      <c r="D79" s="95">
        <v>4263.7914200000005</v>
      </c>
      <c r="E79" s="95">
        <v>7091.7651600000008</v>
      </c>
      <c r="F79" s="95">
        <v>340265.64799999993</v>
      </c>
      <c r="G79" s="95">
        <v>18715.762890000002</v>
      </c>
      <c r="H79" s="95">
        <v>9977.7435600000008</v>
      </c>
      <c r="I79" s="95">
        <v>218072.02743000002</v>
      </c>
      <c r="J79" s="95">
        <v>82577.834959999993</v>
      </c>
      <c r="K79" s="95">
        <v>3348.8473399999998</v>
      </c>
      <c r="L79" s="95">
        <v>21298.536239999998</v>
      </c>
      <c r="M79" s="95">
        <v>3137.00794</v>
      </c>
      <c r="N79" s="156">
        <f t="shared" si="2"/>
        <v>764390.39795000001</v>
      </c>
    </row>
    <row r="80" spans="1:14" s="80" customFormat="1" x14ac:dyDescent="0.2">
      <c r="A80" s="82">
        <v>44348</v>
      </c>
      <c r="B80" s="95">
        <v>8339.56286</v>
      </c>
      <c r="C80" s="95">
        <v>41332.755689999998</v>
      </c>
      <c r="D80" s="95">
        <v>6149.9282899999989</v>
      </c>
      <c r="E80" s="95">
        <v>4091.8236299999999</v>
      </c>
      <c r="F80" s="95">
        <v>372471.52735000005</v>
      </c>
      <c r="G80" s="95">
        <v>11008.665230000001</v>
      </c>
      <c r="H80" s="95">
        <v>10705.066440000001</v>
      </c>
      <c r="I80" s="95">
        <v>195333.19889</v>
      </c>
      <c r="J80" s="95">
        <v>93972.806899999981</v>
      </c>
      <c r="K80" s="95">
        <v>2409.2323900000001</v>
      </c>
      <c r="L80" s="95">
        <v>11346.602649999999</v>
      </c>
      <c r="M80" s="95">
        <v>2266.5969399999999</v>
      </c>
      <c r="N80" s="156">
        <f t="shared" si="2"/>
        <v>759427.76725999999</v>
      </c>
    </row>
    <row r="81" spans="1:14" s="80" customFormat="1" x14ac:dyDescent="0.2">
      <c r="A81" s="82">
        <v>44378</v>
      </c>
      <c r="B81" s="95">
        <v>8063.3605900000011</v>
      </c>
      <c r="C81" s="95">
        <v>38677.863530000002</v>
      </c>
      <c r="D81" s="95">
        <v>35133.000950000001</v>
      </c>
      <c r="E81" s="95">
        <v>4859.8900800000001</v>
      </c>
      <c r="F81" s="95">
        <v>387989.28047000006</v>
      </c>
      <c r="G81" s="95">
        <v>11227.461149999997</v>
      </c>
      <c r="H81" s="95">
        <v>28678.544139999998</v>
      </c>
      <c r="I81" s="95">
        <v>224720.18169000003</v>
      </c>
      <c r="J81" s="95">
        <v>105857.23284000001</v>
      </c>
      <c r="K81" s="95">
        <v>4084.78008</v>
      </c>
      <c r="L81" s="95">
        <v>11098.279490000003</v>
      </c>
      <c r="M81" s="95">
        <v>2521.7087700000002</v>
      </c>
      <c r="N81" s="95">
        <f t="shared" si="2"/>
        <v>862911.5837800001</v>
      </c>
    </row>
    <row r="82" spans="1:14" s="80" customFormat="1" x14ac:dyDescent="0.2">
      <c r="A82" s="82">
        <v>44409</v>
      </c>
      <c r="B82" s="95">
        <v>9948.956229999998</v>
      </c>
      <c r="C82" s="95">
        <v>51216.672330000009</v>
      </c>
      <c r="D82" s="95">
        <v>7315.5572099999999</v>
      </c>
      <c r="E82" s="95">
        <v>9333.3760300000013</v>
      </c>
      <c r="F82" s="95">
        <v>411174.15267000004</v>
      </c>
      <c r="G82" s="95">
        <v>13380.925069999998</v>
      </c>
      <c r="H82" s="95">
        <v>25565.838030000003</v>
      </c>
      <c r="I82" s="95">
        <v>201249.74289999998</v>
      </c>
      <c r="J82" s="95">
        <v>100080.13834</v>
      </c>
      <c r="K82" s="95">
        <v>3658.9347800000005</v>
      </c>
      <c r="L82" s="95">
        <v>10744.908710000002</v>
      </c>
      <c r="M82" s="95">
        <v>2018.9043499999996</v>
      </c>
      <c r="N82" s="156">
        <v>845688.10665000009</v>
      </c>
    </row>
    <row r="83" spans="1:14" s="80" customFormat="1" x14ac:dyDescent="0.2">
      <c r="A83" s="82">
        <v>44440</v>
      </c>
      <c r="B83" s="104">
        <v>9819.3239000000012</v>
      </c>
      <c r="C83" s="104">
        <v>39921.438529999999</v>
      </c>
      <c r="D83" s="104">
        <v>7220.2902999999988</v>
      </c>
      <c r="E83" s="104">
        <v>5691.5743900000007</v>
      </c>
      <c r="F83" s="104">
        <v>410493.73004000005</v>
      </c>
      <c r="G83" s="104">
        <v>11792.367309999998</v>
      </c>
      <c r="H83" s="104">
        <v>30893.927930000005</v>
      </c>
      <c r="I83" s="104">
        <v>203320.63441</v>
      </c>
      <c r="J83" s="104">
        <v>115856.59141000002</v>
      </c>
      <c r="K83" s="104">
        <v>2740.7653399999999</v>
      </c>
      <c r="L83" s="104">
        <v>11295.039810000002</v>
      </c>
      <c r="M83" s="104">
        <v>2455.85052</v>
      </c>
      <c r="N83" s="156">
        <f>SUM(B83:M83)</f>
        <v>851501.53389000008</v>
      </c>
    </row>
    <row r="84" spans="1:14" s="80" customFormat="1" x14ac:dyDescent="0.2">
      <c r="A84" s="82">
        <v>44470</v>
      </c>
      <c r="B84" s="95">
        <v>9637.2958200000012</v>
      </c>
      <c r="C84" s="95">
        <v>47874.789219999999</v>
      </c>
      <c r="D84" s="95">
        <v>8089.3279800000009</v>
      </c>
      <c r="E84" s="95">
        <v>7393.3526000000002</v>
      </c>
      <c r="F84" s="95">
        <v>418056.60106000002</v>
      </c>
      <c r="G84" s="95">
        <v>11253.877169999998</v>
      </c>
      <c r="H84" s="95">
        <v>24944.244610000005</v>
      </c>
      <c r="I84" s="95">
        <v>222510.35055</v>
      </c>
      <c r="J84" s="95">
        <v>122870.11964</v>
      </c>
      <c r="K84" s="95">
        <v>2916.6378200000004</v>
      </c>
      <c r="L84" s="95">
        <v>9046.8675400000011</v>
      </c>
      <c r="M84" s="95">
        <v>2139.8638499999997</v>
      </c>
      <c r="N84" s="156">
        <v>886733.32785999996</v>
      </c>
    </row>
    <row r="85" spans="1:14" s="80" customFormat="1" x14ac:dyDescent="0.2">
      <c r="A85" s="82">
        <v>44501</v>
      </c>
      <c r="B85" s="104">
        <v>7995.7417800000003</v>
      </c>
      <c r="C85" s="104">
        <v>43824.478990000011</v>
      </c>
      <c r="D85" s="104">
        <v>7349.5291399999996</v>
      </c>
      <c r="E85" s="104">
        <v>6746.6729100000011</v>
      </c>
      <c r="F85" s="104">
        <v>428482.24356000003</v>
      </c>
      <c r="G85" s="104">
        <v>11618.833410000003</v>
      </c>
      <c r="H85" s="104">
        <v>31748.907910000002</v>
      </c>
      <c r="I85" s="104">
        <v>227148.52903000001</v>
      </c>
      <c r="J85" s="104">
        <v>114465.99726999999</v>
      </c>
      <c r="K85" s="104">
        <v>2432.7963200000004</v>
      </c>
      <c r="L85" s="104">
        <v>12262.24156</v>
      </c>
      <c r="M85" s="104">
        <v>3099.4584299999992</v>
      </c>
      <c r="N85" s="156">
        <f t="shared" ref="N85:N110" si="3">SUM(B85:M85)</f>
        <v>897175.43031000008</v>
      </c>
    </row>
    <row r="86" spans="1:14" s="80" customFormat="1" x14ac:dyDescent="0.2">
      <c r="A86" s="82">
        <v>44531</v>
      </c>
      <c r="B86" s="95">
        <v>11411.382220000001</v>
      </c>
      <c r="C86" s="95">
        <v>59932.817759999998</v>
      </c>
      <c r="D86" s="95">
        <v>8490.7982300000003</v>
      </c>
      <c r="E86" s="95">
        <v>7240.0137000000004</v>
      </c>
      <c r="F86" s="95">
        <v>459863.24379000004</v>
      </c>
      <c r="G86" s="95">
        <v>11870.6728</v>
      </c>
      <c r="H86" s="95">
        <v>27254.424930000001</v>
      </c>
      <c r="I86" s="95">
        <v>240456.48809</v>
      </c>
      <c r="J86" s="95">
        <v>114408.50019999999</v>
      </c>
      <c r="K86" s="95">
        <v>4083.7427900000002</v>
      </c>
      <c r="L86" s="95">
        <v>8861.3909800000001</v>
      </c>
      <c r="M86" s="95">
        <v>2233.8260700000001</v>
      </c>
      <c r="N86" s="156">
        <f t="shared" si="3"/>
        <v>956107.30156000017</v>
      </c>
    </row>
    <row r="87" spans="1:14" s="159" customFormat="1" x14ac:dyDescent="0.2">
      <c r="A87" s="81">
        <v>44562</v>
      </c>
      <c r="B87" s="160">
        <v>7935.7343700000001</v>
      </c>
      <c r="C87" s="160">
        <v>36218.270560000004</v>
      </c>
      <c r="D87" s="160">
        <v>8079.7877800000006</v>
      </c>
      <c r="E87" s="160">
        <v>7307.57024</v>
      </c>
      <c r="F87" s="160">
        <v>515307.62569999998</v>
      </c>
      <c r="G87" s="160">
        <v>10890.026989999998</v>
      </c>
      <c r="H87" s="160">
        <v>29538.928640000002</v>
      </c>
      <c r="I87" s="160">
        <v>216439.04973999999</v>
      </c>
      <c r="J87" s="160">
        <v>114147.42091</v>
      </c>
      <c r="K87" s="160">
        <v>2580.2648300000001</v>
      </c>
      <c r="L87" s="160">
        <v>8656.1997700000011</v>
      </c>
      <c r="M87" s="160">
        <v>1760.5358600000002</v>
      </c>
      <c r="N87" s="88">
        <f t="shared" si="3"/>
        <v>958861.41538999998</v>
      </c>
    </row>
    <row r="88" spans="1:14" s="80" customFormat="1" x14ac:dyDescent="0.2">
      <c r="A88" s="82">
        <v>44593</v>
      </c>
      <c r="B88" s="95">
        <v>7441.0793900000008</v>
      </c>
      <c r="C88" s="95">
        <v>23057.85871</v>
      </c>
      <c r="D88" s="95">
        <v>5837.3981100000001</v>
      </c>
      <c r="E88" s="95">
        <v>10367.461650000001</v>
      </c>
      <c r="F88" s="95">
        <v>443700.27702000004</v>
      </c>
      <c r="G88" s="95">
        <v>10801.513319999998</v>
      </c>
      <c r="H88" s="95">
        <v>21259.673469999994</v>
      </c>
      <c r="I88" s="95">
        <v>155390.18713000001</v>
      </c>
      <c r="J88" s="95">
        <v>97285.724050000019</v>
      </c>
      <c r="K88" s="95">
        <v>2239.7361600000004</v>
      </c>
      <c r="L88" s="95">
        <v>7455.12644</v>
      </c>
      <c r="M88" s="95">
        <v>1682.5703000000003</v>
      </c>
      <c r="N88" s="156">
        <f t="shared" si="3"/>
        <v>786518.60574999999</v>
      </c>
    </row>
    <row r="89" spans="1:14" s="80" customFormat="1" x14ac:dyDescent="0.2">
      <c r="A89" s="82">
        <v>44621</v>
      </c>
      <c r="B89" s="95">
        <v>7674.0981599999996</v>
      </c>
      <c r="C89" s="95">
        <v>23177.527819999999</v>
      </c>
      <c r="D89" s="95">
        <v>6074.3694599999999</v>
      </c>
      <c r="E89" s="95">
        <v>9060.6859899999999</v>
      </c>
      <c r="F89" s="95">
        <v>442466.77617000003</v>
      </c>
      <c r="G89" s="95">
        <v>15594.823669999998</v>
      </c>
      <c r="H89" s="95">
        <v>22014.165200000003</v>
      </c>
      <c r="I89" s="95">
        <v>151551.12382000001</v>
      </c>
      <c r="J89" s="95">
        <v>96212.886319999991</v>
      </c>
      <c r="K89" s="95">
        <v>3443.2966299999998</v>
      </c>
      <c r="L89" s="95">
        <v>14865.765280000001</v>
      </c>
      <c r="M89" s="95">
        <v>2441.8070499999999</v>
      </c>
      <c r="N89" s="156">
        <f t="shared" si="3"/>
        <v>794577.32556999999</v>
      </c>
    </row>
    <row r="90" spans="1:14" s="80" customFormat="1" x14ac:dyDescent="0.2">
      <c r="A90" s="82">
        <v>44652</v>
      </c>
      <c r="B90" s="95">
        <v>8009.7757700000011</v>
      </c>
      <c r="C90" s="95">
        <v>31321.74468</v>
      </c>
      <c r="D90" s="95">
        <v>6867.651640000001</v>
      </c>
      <c r="E90" s="95">
        <v>9762.1908000000003</v>
      </c>
      <c r="F90" s="95">
        <v>504573.27654000005</v>
      </c>
      <c r="G90" s="95">
        <v>11934.0592</v>
      </c>
      <c r="H90" s="95">
        <v>23762.893540000001</v>
      </c>
      <c r="I90" s="95">
        <v>184444.1507</v>
      </c>
      <c r="J90" s="95">
        <v>95516.521079999991</v>
      </c>
      <c r="K90" s="95">
        <v>6028.2026500000002</v>
      </c>
      <c r="L90" s="95">
        <v>8214.3233300000011</v>
      </c>
      <c r="M90" s="95">
        <v>1766.7390400000006</v>
      </c>
      <c r="N90" s="156">
        <f t="shared" si="3"/>
        <v>892201.5289700001</v>
      </c>
    </row>
    <row r="91" spans="1:14" s="80" customFormat="1" x14ac:dyDescent="0.2">
      <c r="A91" s="82">
        <v>44682</v>
      </c>
      <c r="B91" s="95">
        <v>7295.6</v>
      </c>
      <c r="C91" s="95">
        <v>29873.29</v>
      </c>
      <c r="D91" s="95">
        <v>7280.89</v>
      </c>
      <c r="E91" s="95">
        <v>9501.34</v>
      </c>
      <c r="F91" s="95">
        <v>477297.15</v>
      </c>
      <c r="G91" s="95">
        <v>11293.42</v>
      </c>
      <c r="H91" s="95">
        <v>24372.62</v>
      </c>
      <c r="I91" s="95">
        <v>183022.34</v>
      </c>
      <c r="J91" s="95">
        <v>86216.41</v>
      </c>
      <c r="K91" s="95">
        <v>3409.0008700000003</v>
      </c>
      <c r="L91" s="95">
        <v>29546.192939999997</v>
      </c>
      <c r="M91" s="95">
        <v>6369.5514199999989</v>
      </c>
      <c r="N91" s="156">
        <f t="shared" si="3"/>
        <v>875477.80523000006</v>
      </c>
    </row>
    <row r="92" spans="1:14" s="80" customFormat="1" x14ac:dyDescent="0.2">
      <c r="A92" s="82">
        <v>44713</v>
      </c>
      <c r="B92" s="95">
        <v>6572.7183399999994</v>
      </c>
      <c r="C92" s="95">
        <v>35287.488239999999</v>
      </c>
      <c r="D92" s="95">
        <v>7481.2380300000004</v>
      </c>
      <c r="E92" s="95">
        <v>6076.6649100000004</v>
      </c>
      <c r="F92" s="95">
        <v>494309.43648000003</v>
      </c>
      <c r="G92" s="95">
        <v>11407.2358</v>
      </c>
      <c r="H92" s="95">
        <v>26918.00131</v>
      </c>
      <c r="I92" s="95">
        <v>196129.80480000001</v>
      </c>
      <c r="J92" s="95">
        <v>93574.765719999996</v>
      </c>
      <c r="K92" s="95">
        <v>3382.93687</v>
      </c>
      <c r="L92" s="95">
        <v>32823.836790000001</v>
      </c>
      <c r="M92" s="95">
        <v>6331.9805800000004</v>
      </c>
      <c r="N92" s="156">
        <f t="shared" si="3"/>
        <v>920296.10787000007</v>
      </c>
    </row>
    <row r="93" spans="1:14" s="80" customFormat="1" x14ac:dyDescent="0.2">
      <c r="A93" s="82">
        <v>44743</v>
      </c>
      <c r="B93" s="95">
        <v>13017.676670000001</v>
      </c>
      <c r="C93" s="95">
        <v>36548.966930000002</v>
      </c>
      <c r="D93" s="95">
        <v>7227.2853300000015</v>
      </c>
      <c r="E93" s="95">
        <v>6378.5548200000003</v>
      </c>
      <c r="F93" s="95">
        <v>498157.11986999999</v>
      </c>
      <c r="G93" s="95">
        <v>11271.204639999998</v>
      </c>
      <c r="H93" s="95">
        <v>26055.444900000002</v>
      </c>
      <c r="I93" s="95">
        <v>186361.76579</v>
      </c>
      <c r="J93" s="95">
        <v>93261.611370000013</v>
      </c>
      <c r="K93" s="95">
        <v>3448.6155099999996</v>
      </c>
      <c r="L93" s="95">
        <v>47355.69773</v>
      </c>
      <c r="M93" s="95">
        <v>9929.0302200000006</v>
      </c>
      <c r="N93" s="156">
        <f t="shared" si="3"/>
        <v>939012.97378</v>
      </c>
    </row>
    <row r="94" spans="1:14" s="80" customFormat="1" x14ac:dyDescent="0.2">
      <c r="A94" s="82">
        <v>44774</v>
      </c>
      <c r="B94" s="95">
        <v>7635.2664200000008</v>
      </c>
      <c r="C94" s="95">
        <v>44409.418120000002</v>
      </c>
      <c r="D94" s="95">
        <v>7685.9171400000014</v>
      </c>
      <c r="E94" s="95">
        <v>8775.4396099999994</v>
      </c>
      <c r="F94" s="95">
        <v>427167.68307000003</v>
      </c>
      <c r="G94" s="95">
        <v>12563.357540000001</v>
      </c>
      <c r="H94" s="95">
        <v>27571.463670000005</v>
      </c>
      <c r="I94" s="95">
        <v>157481.86921999999</v>
      </c>
      <c r="J94" s="95">
        <v>74085.584130000017</v>
      </c>
      <c r="K94" s="95">
        <v>5344.6248499999992</v>
      </c>
      <c r="L94" s="95">
        <v>14423.914639999999</v>
      </c>
      <c r="M94" s="95">
        <v>3132.4217199999998</v>
      </c>
      <c r="N94" s="156">
        <f t="shared" si="3"/>
        <v>790276.96013000002</v>
      </c>
    </row>
    <row r="95" spans="1:14" s="80" customFormat="1" x14ac:dyDescent="0.2">
      <c r="A95" s="82">
        <v>44805</v>
      </c>
      <c r="B95" s="95">
        <v>6519.7649900000006</v>
      </c>
      <c r="C95" s="95">
        <v>33030.417930000003</v>
      </c>
      <c r="D95" s="95">
        <v>7495.6283800000019</v>
      </c>
      <c r="E95" s="95">
        <v>7962.9610699999994</v>
      </c>
      <c r="F95" s="95">
        <v>424481.10123999993</v>
      </c>
      <c r="G95" s="95">
        <v>11889.773189999998</v>
      </c>
      <c r="H95" s="95">
        <v>28125.99365</v>
      </c>
      <c r="I95" s="95">
        <v>176821.09878</v>
      </c>
      <c r="J95" s="95">
        <v>80059.472340000008</v>
      </c>
      <c r="K95" s="95">
        <v>3302.5162200000004</v>
      </c>
      <c r="L95" s="95">
        <v>9565.4871700000003</v>
      </c>
      <c r="M95" s="95">
        <v>2200.8287399999999</v>
      </c>
      <c r="N95" s="156">
        <f t="shared" si="3"/>
        <v>791455.04369999992</v>
      </c>
    </row>
    <row r="96" spans="1:14" s="80" customFormat="1" x14ac:dyDescent="0.2">
      <c r="A96" s="82">
        <v>44835</v>
      </c>
      <c r="B96" s="95">
        <v>9677.4538900000007</v>
      </c>
      <c r="C96" s="95">
        <v>37406.827790000003</v>
      </c>
      <c r="D96" s="95">
        <v>7836.018970000001</v>
      </c>
      <c r="E96" s="95">
        <v>5724.2285299999994</v>
      </c>
      <c r="F96" s="95">
        <v>405881.81228000001</v>
      </c>
      <c r="G96" s="95">
        <v>12612.065790000001</v>
      </c>
      <c r="H96" s="95">
        <v>27121.498349999998</v>
      </c>
      <c r="I96" s="95">
        <v>165344.02797999998</v>
      </c>
      <c r="J96" s="95">
        <v>86605.71325999999</v>
      </c>
      <c r="K96" s="95">
        <v>3514.5116500000004</v>
      </c>
      <c r="L96" s="95">
        <v>10807.011100000002</v>
      </c>
      <c r="M96" s="95">
        <v>2538.78584</v>
      </c>
      <c r="N96" s="156">
        <f t="shared" si="3"/>
        <v>775069.95543000009</v>
      </c>
    </row>
    <row r="97" spans="1:14" s="80" customFormat="1" x14ac:dyDescent="0.2">
      <c r="A97" s="82">
        <v>44866</v>
      </c>
      <c r="B97" s="95">
        <v>7436.2914300000011</v>
      </c>
      <c r="C97" s="95">
        <v>35958.795549999995</v>
      </c>
      <c r="D97" s="95">
        <v>7594.6086700000014</v>
      </c>
      <c r="E97" s="95">
        <v>7546.25767</v>
      </c>
      <c r="F97" s="95">
        <v>397489.51558999997</v>
      </c>
      <c r="G97" s="95">
        <v>12535.495290000003</v>
      </c>
      <c r="H97" s="95">
        <v>26071.506479999996</v>
      </c>
      <c r="I97" s="95">
        <v>170611.42973999999</v>
      </c>
      <c r="J97" s="95">
        <v>85091.194790000009</v>
      </c>
      <c r="K97" s="95">
        <v>3145.0262599999996</v>
      </c>
      <c r="L97" s="95">
        <v>18169.716560000001</v>
      </c>
      <c r="M97" s="95">
        <v>4199.2460499999997</v>
      </c>
      <c r="N97" s="156">
        <f t="shared" si="3"/>
        <v>775849.08407999971</v>
      </c>
    </row>
    <row r="98" spans="1:14" s="80" customFormat="1" x14ac:dyDescent="0.2">
      <c r="A98" s="82">
        <v>44896</v>
      </c>
      <c r="B98" s="95">
        <v>7367.7961199999991</v>
      </c>
      <c r="C98" s="95">
        <v>39837.249510000009</v>
      </c>
      <c r="D98" s="95">
        <v>8320.0110499999992</v>
      </c>
      <c r="E98" s="95">
        <v>5731.9221100000004</v>
      </c>
      <c r="F98" s="95">
        <v>404442.87945999997</v>
      </c>
      <c r="G98" s="95">
        <v>13870.625910000001</v>
      </c>
      <c r="H98" s="95">
        <v>28181.153259999999</v>
      </c>
      <c r="I98" s="95">
        <v>166379.93920000002</v>
      </c>
      <c r="J98" s="95">
        <v>82334.62801</v>
      </c>
      <c r="K98" s="95">
        <v>3698.50891</v>
      </c>
      <c r="L98" s="95">
        <v>32823.657969999993</v>
      </c>
      <c r="M98" s="95">
        <v>7536.1581699999988</v>
      </c>
      <c r="N98" s="156">
        <f t="shared" si="3"/>
        <v>800524.5296799998</v>
      </c>
    </row>
    <row r="99" spans="1:14" s="159" customFormat="1" x14ac:dyDescent="0.2">
      <c r="A99" s="81">
        <v>44927</v>
      </c>
      <c r="B99" s="103">
        <v>6240.3494900000005</v>
      </c>
      <c r="C99" s="103">
        <v>39619.842750000003</v>
      </c>
      <c r="D99" s="103">
        <v>8440.262200000001</v>
      </c>
      <c r="E99" s="103">
        <v>5454.3804099999998</v>
      </c>
      <c r="F99" s="103">
        <v>460293.10587999999</v>
      </c>
      <c r="G99" s="103">
        <v>12355.618559999999</v>
      </c>
      <c r="H99" s="103">
        <v>33182.896260000001</v>
      </c>
      <c r="I99" s="103">
        <v>169557.27427000002</v>
      </c>
      <c r="J99" s="103">
        <v>86023.838790000009</v>
      </c>
      <c r="K99" s="103">
        <v>3650.1456800000001</v>
      </c>
      <c r="L99" s="103">
        <v>17986.05026</v>
      </c>
      <c r="M99" s="103">
        <v>4501.6175700000003</v>
      </c>
      <c r="N99" s="88">
        <f t="shared" si="3"/>
        <v>847305.38211999997</v>
      </c>
    </row>
    <row r="100" spans="1:14" s="159" customFormat="1" x14ac:dyDescent="0.2">
      <c r="A100" s="82">
        <v>44958</v>
      </c>
      <c r="B100" s="95">
        <v>6453.436850000001</v>
      </c>
      <c r="C100" s="95">
        <v>64307.813129999995</v>
      </c>
      <c r="D100" s="95">
        <v>6650.6119600000011</v>
      </c>
      <c r="E100" s="95">
        <v>8894.828660000001</v>
      </c>
      <c r="F100" s="95">
        <v>371211.43607</v>
      </c>
      <c r="G100" s="95">
        <v>12954.924930000001</v>
      </c>
      <c r="H100" s="95">
        <v>24448.481619999999</v>
      </c>
      <c r="I100" s="95">
        <v>143195.43047999998</v>
      </c>
      <c r="J100" s="95">
        <v>77520.363129999998</v>
      </c>
      <c r="K100" s="95">
        <v>2807.3217999999997</v>
      </c>
      <c r="L100" s="95">
        <v>9647.5197799999987</v>
      </c>
      <c r="M100" s="95">
        <v>2466.6405099999997</v>
      </c>
      <c r="N100" s="156">
        <f t="shared" si="3"/>
        <v>730558.80891999998</v>
      </c>
    </row>
    <row r="101" spans="1:14" s="159" customFormat="1" x14ac:dyDescent="0.2">
      <c r="A101" s="82">
        <v>44986</v>
      </c>
      <c r="B101" s="95">
        <v>6521.9510799999998</v>
      </c>
      <c r="C101" s="95">
        <v>60321.118889999998</v>
      </c>
      <c r="D101" s="95">
        <v>6914.9576500000003</v>
      </c>
      <c r="E101" s="95">
        <v>5292.7965700000004</v>
      </c>
      <c r="F101" s="95">
        <v>359525.91343000002</v>
      </c>
      <c r="G101" s="95">
        <v>14262.253479999998</v>
      </c>
      <c r="H101" s="95">
        <v>24047.548199999997</v>
      </c>
      <c r="I101" s="95">
        <v>147459.77468999999</v>
      </c>
      <c r="J101" s="95">
        <v>76130.299530000004</v>
      </c>
      <c r="K101" s="95">
        <v>2758.5624800000005</v>
      </c>
      <c r="L101" s="95">
        <v>11310.016870000001</v>
      </c>
      <c r="M101" s="95">
        <v>3042.4745500000008</v>
      </c>
      <c r="N101" s="156">
        <f t="shared" si="3"/>
        <v>717587.66742000007</v>
      </c>
    </row>
    <row r="102" spans="1:14" s="159" customFormat="1" x14ac:dyDescent="0.2">
      <c r="A102" s="82">
        <v>45017</v>
      </c>
      <c r="B102" s="95">
        <v>7467.0719700000009</v>
      </c>
      <c r="C102" s="95">
        <v>68358.238770000011</v>
      </c>
      <c r="D102" s="95">
        <v>7267.3751900000007</v>
      </c>
      <c r="E102" s="95">
        <v>3653.6458400000001</v>
      </c>
      <c r="F102" s="95">
        <v>424196.29911000002</v>
      </c>
      <c r="G102" s="95">
        <v>13798.763359999999</v>
      </c>
      <c r="H102" s="95">
        <v>25962.077550000002</v>
      </c>
      <c r="I102" s="95">
        <v>187732.15085000001</v>
      </c>
      <c r="J102" s="95">
        <v>83319.538249999998</v>
      </c>
      <c r="K102" s="95">
        <v>2611.3529500000004</v>
      </c>
      <c r="L102" s="95">
        <v>8874.6935099999992</v>
      </c>
      <c r="M102" s="95">
        <v>2565.3481000000002</v>
      </c>
      <c r="N102" s="156">
        <f t="shared" si="3"/>
        <v>835806.55544999999</v>
      </c>
    </row>
    <row r="103" spans="1:14" s="159" customFormat="1" x14ac:dyDescent="0.2">
      <c r="A103" s="168">
        <v>45047</v>
      </c>
      <c r="B103" s="95">
        <v>6159.9257900000002</v>
      </c>
      <c r="C103" s="95">
        <v>72086.598240000007</v>
      </c>
      <c r="D103" s="95">
        <v>6755.5331900000001</v>
      </c>
      <c r="E103" s="95">
        <v>6900.2740300000005</v>
      </c>
      <c r="F103" s="95">
        <v>402999.01522</v>
      </c>
      <c r="G103" s="95">
        <v>14098.394630000003</v>
      </c>
      <c r="H103" s="95">
        <v>24707.88407</v>
      </c>
      <c r="I103" s="95">
        <v>166405.69507999998</v>
      </c>
      <c r="J103" s="95">
        <v>82840.430290000004</v>
      </c>
      <c r="K103" s="95">
        <v>3281.3326900000006</v>
      </c>
      <c r="L103" s="95">
        <v>9832.8738799999992</v>
      </c>
      <c r="M103" s="95">
        <v>2991.6312699999994</v>
      </c>
      <c r="N103" s="156">
        <f t="shared" si="3"/>
        <v>799059.58837999997</v>
      </c>
    </row>
    <row r="104" spans="1:14" s="159" customFormat="1" x14ac:dyDescent="0.2">
      <c r="A104" s="168">
        <v>45078</v>
      </c>
      <c r="B104" s="95">
        <v>5904.8198900000007</v>
      </c>
      <c r="C104" s="95">
        <v>53166.061090000003</v>
      </c>
      <c r="D104" s="95">
        <v>19980.84863</v>
      </c>
      <c r="E104" s="95">
        <v>5393.71976</v>
      </c>
      <c r="F104" s="95">
        <v>405270.28554000001</v>
      </c>
      <c r="G104" s="95">
        <v>13870.464239999998</v>
      </c>
      <c r="H104" s="95">
        <v>25726.059199999996</v>
      </c>
      <c r="I104" s="95">
        <v>181706.02023000002</v>
      </c>
      <c r="J104" s="95">
        <v>98390.146870000011</v>
      </c>
      <c r="K104" s="95">
        <v>2713.7775899999997</v>
      </c>
      <c r="L104" s="95">
        <v>9536.9363400000002</v>
      </c>
      <c r="M104" s="95">
        <v>2433.9103500000001</v>
      </c>
      <c r="N104" s="95">
        <f t="shared" si="3"/>
        <v>824093.04973000009</v>
      </c>
    </row>
    <row r="105" spans="1:14" s="159" customFormat="1" x14ac:dyDescent="0.2">
      <c r="A105" s="168">
        <v>45108</v>
      </c>
      <c r="B105" s="95">
        <v>6141.5286399999995</v>
      </c>
      <c r="C105" s="95">
        <v>61986.864879999994</v>
      </c>
      <c r="D105" s="95">
        <v>7468.9247000000005</v>
      </c>
      <c r="E105" s="95">
        <v>5416.2524300000005</v>
      </c>
      <c r="F105" s="95">
        <v>333613.38500999991</v>
      </c>
      <c r="G105" s="95">
        <v>13902.074840000001</v>
      </c>
      <c r="H105" s="95">
        <v>25023.331859999995</v>
      </c>
      <c r="I105" s="95">
        <v>199123.51154000004</v>
      </c>
      <c r="J105" s="95">
        <v>155121.67607000002</v>
      </c>
      <c r="K105" s="95">
        <v>2844.6637400000004</v>
      </c>
      <c r="L105" s="95">
        <v>8572.5189999999984</v>
      </c>
      <c r="M105" s="95">
        <v>2164.8164100000004</v>
      </c>
      <c r="N105" s="95">
        <f t="shared" si="3"/>
        <v>821379.54911999998</v>
      </c>
    </row>
    <row r="106" spans="1:14" s="159" customFormat="1" x14ac:dyDescent="0.2">
      <c r="A106" s="168">
        <v>45139</v>
      </c>
      <c r="B106" s="95">
        <v>6316.5362800000003</v>
      </c>
      <c r="C106" s="95">
        <v>62395.983269999997</v>
      </c>
      <c r="D106" s="95">
        <v>7657.5339300000014</v>
      </c>
      <c r="E106" s="95">
        <v>6884.3057300000009</v>
      </c>
      <c r="F106" s="95">
        <v>341360.16474999994</v>
      </c>
      <c r="G106" s="95">
        <v>14772.029380000004</v>
      </c>
      <c r="H106" s="95">
        <v>28050.210099999997</v>
      </c>
      <c r="I106" s="95">
        <v>196637.37823</v>
      </c>
      <c r="J106" s="95">
        <v>168193.34353000001</v>
      </c>
      <c r="K106" s="95">
        <v>3229.0522500000002</v>
      </c>
      <c r="L106" s="95">
        <v>9015.4124000000011</v>
      </c>
      <c r="M106" s="95">
        <v>2332.97631</v>
      </c>
      <c r="N106" s="95">
        <f t="shared" si="3"/>
        <v>846844.92616000003</v>
      </c>
    </row>
    <row r="107" spans="1:14" s="159" customFormat="1" x14ac:dyDescent="0.2">
      <c r="A107" s="168">
        <v>45170</v>
      </c>
      <c r="B107" s="171">
        <v>4890.8783300000005</v>
      </c>
      <c r="C107" s="171">
        <v>63931.779929999997</v>
      </c>
      <c r="D107" s="171">
        <v>8414.1150899999993</v>
      </c>
      <c r="E107" s="171">
        <v>4793.9697799999994</v>
      </c>
      <c r="F107" s="171">
        <v>357427.84906000004</v>
      </c>
      <c r="G107" s="171">
        <v>11998.075379999997</v>
      </c>
      <c r="H107" s="171">
        <v>27941.168719999994</v>
      </c>
      <c r="I107" s="171">
        <v>190620.50333999997</v>
      </c>
      <c r="J107" s="171">
        <v>174715.91686999999</v>
      </c>
      <c r="K107" s="171">
        <v>3067.3208200000004</v>
      </c>
      <c r="L107" s="171">
        <v>8163.2903200000001</v>
      </c>
      <c r="M107" s="171">
        <v>1734.00152</v>
      </c>
      <c r="N107" s="95">
        <f t="shared" si="3"/>
        <v>857698.86916000012</v>
      </c>
    </row>
    <row r="108" spans="1:14" s="159" customFormat="1" x14ac:dyDescent="0.2">
      <c r="A108" s="168">
        <v>45200</v>
      </c>
      <c r="B108" s="176">
        <v>5457.1869300000008</v>
      </c>
      <c r="C108" s="176">
        <v>60736.707960000007</v>
      </c>
      <c r="D108" s="176">
        <v>8571.0462800000005</v>
      </c>
      <c r="E108" s="176">
        <v>6798.4820500000005</v>
      </c>
      <c r="F108" s="176">
        <v>355588.02854000003</v>
      </c>
      <c r="G108" s="176">
        <v>12126.76073</v>
      </c>
      <c r="H108" s="176">
        <v>26243.240579999994</v>
      </c>
      <c r="I108" s="176">
        <v>193904.57349000001</v>
      </c>
      <c r="J108" s="176">
        <v>168640.14374999999</v>
      </c>
      <c r="K108" s="176">
        <v>3061.5727599999996</v>
      </c>
      <c r="L108" s="176">
        <v>12847.013620000002</v>
      </c>
      <c r="M108" s="176">
        <v>2851.0477600000004</v>
      </c>
      <c r="N108" s="95">
        <f t="shared" si="3"/>
        <v>856825.80444999994</v>
      </c>
    </row>
    <row r="109" spans="1:14" s="159" customFormat="1" x14ac:dyDescent="0.2">
      <c r="A109" s="168">
        <v>45231</v>
      </c>
      <c r="B109" s="176">
        <v>6330.4562900000001</v>
      </c>
      <c r="C109" s="176">
        <v>64489.127359999999</v>
      </c>
      <c r="D109" s="176">
        <v>8805.4445199999991</v>
      </c>
      <c r="E109" s="176">
        <v>11281.73626</v>
      </c>
      <c r="F109" s="176">
        <v>394900.59912999987</v>
      </c>
      <c r="G109" s="176">
        <v>18067.66289</v>
      </c>
      <c r="H109" s="176">
        <v>26632.459879999999</v>
      </c>
      <c r="I109" s="176">
        <v>178052.92450999998</v>
      </c>
      <c r="J109" s="176">
        <v>183481.05285000004</v>
      </c>
      <c r="K109" s="176">
        <v>2819.56187</v>
      </c>
      <c r="L109" s="176">
        <v>24137.891789999998</v>
      </c>
      <c r="M109" s="176">
        <v>2376.4995300000005</v>
      </c>
      <c r="N109" s="95">
        <f t="shared" si="3"/>
        <v>921375.41687999992</v>
      </c>
    </row>
    <row r="110" spans="1:14" s="159" customFormat="1" x14ac:dyDescent="0.2">
      <c r="A110" s="168">
        <v>45261</v>
      </c>
      <c r="B110" s="176">
        <v>6325.2500900000005</v>
      </c>
      <c r="C110" s="176">
        <v>68107.129310000004</v>
      </c>
      <c r="D110" s="176">
        <v>9249.4591500000006</v>
      </c>
      <c r="E110" s="176">
        <v>13867.321970000003</v>
      </c>
      <c r="F110" s="176">
        <v>403434.52539000002</v>
      </c>
      <c r="G110" s="176">
        <v>17173.432659999999</v>
      </c>
      <c r="H110" s="176">
        <v>28882.732510000005</v>
      </c>
      <c r="I110" s="176">
        <v>192498.66324000002</v>
      </c>
      <c r="J110" s="176">
        <v>170434.06026</v>
      </c>
      <c r="K110" s="176">
        <v>3026.8165100000001</v>
      </c>
      <c r="L110" s="176">
        <v>18834.63306</v>
      </c>
      <c r="M110" s="176">
        <v>1866.5257699999997</v>
      </c>
      <c r="N110" s="176">
        <f t="shared" si="3"/>
        <v>933700.54992000002</v>
      </c>
    </row>
    <row r="111" spans="1:14" s="159" customFormat="1" x14ac:dyDescent="0.2">
      <c r="A111" s="179">
        <v>45292</v>
      </c>
      <c r="B111" s="160">
        <v>4974.0920500000002</v>
      </c>
      <c r="C111" s="160">
        <v>62904.178410000008</v>
      </c>
      <c r="D111" s="160">
        <v>9573.9116599999998</v>
      </c>
      <c r="E111" s="160">
        <v>14274.62537</v>
      </c>
      <c r="F111" s="160">
        <v>463215.08270999999</v>
      </c>
      <c r="G111" s="160">
        <v>11823.278340000001</v>
      </c>
      <c r="H111" s="160">
        <v>35051.283560000003</v>
      </c>
      <c r="I111" s="160">
        <v>190481.91657</v>
      </c>
      <c r="J111" s="160">
        <v>173698.13670999999</v>
      </c>
      <c r="K111" s="160">
        <v>4363.8594999999996</v>
      </c>
      <c r="L111" s="160">
        <v>9962.0277899999983</v>
      </c>
      <c r="M111" s="160">
        <v>2136.4998399999999</v>
      </c>
      <c r="N111" s="103">
        <f>SUM(B111:M111)</f>
        <v>982458.89250999992</v>
      </c>
    </row>
    <row r="112" spans="1:14" s="159" customFormat="1" x14ac:dyDescent="0.2">
      <c r="A112" s="168">
        <v>45323</v>
      </c>
      <c r="B112" s="176">
        <v>5980.3985900000007</v>
      </c>
      <c r="C112" s="176">
        <v>66480.451799999995</v>
      </c>
      <c r="D112" s="176">
        <v>7692.4556600000005</v>
      </c>
      <c r="E112" s="176">
        <v>10637.897960000002</v>
      </c>
      <c r="F112" s="176">
        <v>370724.82039999997</v>
      </c>
      <c r="G112" s="176">
        <v>11086.768049999999</v>
      </c>
      <c r="H112" s="176">
        <v>25015.357129999997</v>
      </c>
      <c r="I112" s="176">
        <v>175950.33709000002</v>
      </c>
      <c r="J112" s="176">
        <v>162849.91296999998</v>
      </c>
      <c r="K112" s="176">
        <v>2790.43282</v>
      </c>
      <c r="L112" s="176">
        <v>9765.6498300000021</v>
      </c>
      <c r="M112" s="176">
        <v>2560.2914400000004</v>
      </c>
      <c r="N112" s="176">
        <f t="shared" ref="N112:N113" si="4">SUM(B112:M112)</f>
        <v>851534.77373999986</v>
      </c>
    </row>
    <row r="113" spans="1:14" s="159" customFormat="1" x14ac:dyDescent="0.2">
      <c r="A113" s="168">
        <v>45352</v>
      </c>
      <c r="B113" s="176">
        <v>7174.9310299999997</v>
      </c>
      <c r="C113" s="176">
        <v>65907.849360000007</v>
      </c>
      <c r="D113" s="176">
        <v>7213.350300000001</v>
      </c>
      <c r="E113" s="176">
        <v>11726.442659999999</v>
      </c>
      <c r="F113" s="176">
        <v>353327.09072000004</v>
      </c>
      <c r="G113" s="176">
        <v>15094.968850000001</v>
      </c>
      <c r="H113" s="176">
        <v>25022.883130000002</v>
      </c>
      <c r="I113" s="176">
        <v>184492.64080000002</v>
      </c>
      <c r="J113" s="176">
        <v>154375.49661</v>
      </c>
      <c r="K113" s="176">
        <v>3727.1085800000001</v>
      </c>
      <c r="L113" s="176">
        <v>9827.7293500000014</v>
      </c>
      <c r="M113" s="176">
        <v>2134.2753399999997</v>
      </c>
      <c r="N113" s="176">
        <f t="shared" si="4"/>
        <v>840024.76673000026</v>
      </c>
    </row>
    <row r="114" spans="1:14" s="159" customFormat="1" x14ac:dyDescent="0.2">
      <c r="A114" s="168">
        <v>45383</v>
      </c>
      <c r="B114" s="176">
        <v>5790.5034599999999</v>
      </c>
      <c r="C114" s="176">
        <v>79047.42164</v>
      </c>
      <c r="D114" s="176">
        <v>7671.604260000001</v>
      </c>
      <c r="E114" s="176">
        <v>13336.73027</v>
      </c>
      <c r="F114" s="176">
        <v>409382.54496000003</v>
      </c>
      <c r="G114" s="176">
        <v>13135.940340000003</v>
      </c>
      <c r="H114" s="176">
        <v>26353.660380000001</v>
      </c>
      <c r="I114" s="176">
        <v>213563.90229</v>
      </c>
      <c r="J114" s="176">
        <v>176800.83445000002</v>
      </c>
      <c r="K114" s="176">
        <v>5409.2272599999997</v>
      </c>
      <c r="L114" s="176">
        <v>10943.483729999998</v>
      </c>
      <c r="M114" s="176">
        <v>2492.0432600000004</v>
      </c>
      <c r="N114" s="176">
        <f t="shared" ref="N114" si="5">SUM(B114:M114)</f>
        <v>963927.89630000002</v>
      </c>
    </row>
    <row r="115" spans="1:14" s="159" customFormat="1" x14ac:dyDescent="0.2">
      <c r="A115" s="168">
        <v>45413</v>
      </c>
      <c r="B115" s="176">
        <v>4749.4879800000008</v>
      </c>
      <c r="C115" s="176">
        <v>68264.246520000001</v>
      </c>
      <c r="D115" s="176">
        <v>6514.7772300000006</v>
      </c>
      <c r="E115" s="176">
        <v>17049.663619999999</v>
      </c>
      <c r="F115" s="176">
        <v>391833.12821000005</v>
      </c>
      <c r="G115" s="176">
        <v>20751.942520000004</v>
      </c>
      <c r="H115" s="176">
        <v>26766.385990000002</v>
      </c>
      <c r="I115" s="176">
        <v>200936.65930999999</v>
      </c>
      <c r="J115" s="176">
        <v>182556.01510000002</v>
      </c>
      <c r="K115" s="176">
        <v>4833.1115499999996</v>
      </c>
      <c r="L115" s="176">
        <v>13688.165550000003</v>
      </c>
      <c r="M115" s="176">
        <v>2406.8557600000004</v>
      </c>
      <c r="N115" s="176">
        <f t="shared" ref="N115" si="6">SUM(B115:M115)</f>
        <v>940350.43934000004</v>
      </c>
    </row>
    <row r="116" spans="1:14" s="159" customFormat="1" x14ac:dyDescent="0.2">
      <c r="A116" s="168">
        <v>45444</v>
      </c>
      <c r="B116" s="176">
        <v>5781.3250600000001</v>
      </c>
      <c r="C116" s="176">
        <v>64992.773510000006</v>
      </c>
      <c r="D116" s="176">
        <v>7692.9022499999983</v>
      </c>
      <c r="E116" s="176">
        <v>13886.696390000001</v>
      </c>
      <c r="F116" s="176">
        <v>419695.44462999998</v>
      </c>
      <c r="G116" s="176">
        <v>21561.80874</v>
      </c>
      <c r="H116" s="176">
        <v>28353.88552</v>
      </c>
      <c r="I116" s="176">
        <v>239278.48150999998</v>
      </c>
      <c r="J116" s="176">
        <v>186275.90168000001</v>
      </c>
      <c r="K116" s="176">
        <v>13601.57476</v>
      </c>
      <c r="L116" s="176">
        <v>10317.49577</v>
      </c>
      <c r="M116" s="176">
        <v>2713.7658799999999</v>
      </c>
      <c r="N116" s="176">
        <f t="shared" ref="N116:N117" si="7">SUM(B116:M116)</f>
        <v>1014152.0556999999</v>
      </c>
    </row>
    <row r="117" spans="1:14" s="159" customFormat="1" x14ac:dyDescent="0.2">
      <c r="A117" s="168">
        <v>45474</v>
      </c>
      <c r="B117" s="176">
        <v>6426.8206199999995</v>
      </c>
      <c r="C117" s="176">
        <v>82546.477430000014</v>
      </c>
      <c r="D117" s="176">
        <v>8848.9343399999998</v>
      </c>
      <c r="E117" s="176">
        <v>18541.187179999997</v>
      </c>
      <c r="F117" s="176">
        <v>405273.88019</v>
      </c>
      <c r="G117" s="176">
        <v>15852.417640000001</v>
      </c>
      <c r="H117" s="176">
        <v>28175.491699999999</v>
      </c>
      <c r="I117" s="176">
        <v>260303.89437999998</v>
      </c>
      <c r="J117" s="176">
        <v>172235.89311999999</v>
      </c>
      <c r="K117" s="176">
        <v>2995.7363700000005</v>
      </c>
      <c r="L117" s="176">
        <v>7060.9158599999992</v>
      </c>
      <c r="M117" s="176">
        <v>12326.83426</v>
      </c>
      <c r="N117" s="176">
        <f t="shared" si="7"/>
        <v>1020588.4830900001</v>
      </c>
    </row>
    <row r="118" spans="1:14" s="159" customFormat="1" x14ac:dyDescent="0.2">
      <c r="A118" s="180">
        <v>45505</v>
      </c>
      <c r="B118" s="181">
        <v>6412.0404400000007</v>
      </c>
      <c r="C118" s="181">
        <v>69049.777990000002</v>
      </c>
      <c r="D118" s="181">
        <v>7634.7922399999989</v>
      </c>
      <c r="E118" s="181">
        <v>16639.803409999997</v>
      </c>
      <c r="F118" s="181">
        <v>452869.98770999996</v>
      </c>
      <c r="G118" s="181">
        <v>10757.382659999997</v>
      </c>
      <c r="H118" s="181">
        <v>28751.773369999999</v>
      </c>
      <c r="I118" s="181">
        <v>227103.47365999999</v>
      </c>
      <c r="J118" s="181">
        <v>180581.06591999999</v>
      </c>
      <c r="K118" s="181">
        <v>2036.6305900000002</v>
      </c>
      <c r="L118" s="181">
        <v>4943.954279999999</v>
      </c>
      <c r="M118" s="181">
        <v>10087.939259999999</v>
      </c>
      <c r="N118" s="181">
        <f t="shared" ref="N118" si="8">SUM(B118:M118)</f>
        <v>1016868.6215299998</v>
      </c>
    </row>
    <row r="119" spans="1:14" x14ac:dyDescent="0.2">
      <c r="A119" s="83" t="s">
        <v>153</v>
      </c>
    </row>
    <row r="120" spans="1:14" x14ac:dyDescent="0.2">
      <c r="A120" s="83" t="s">
        <v>164</v>
      </c>
    </row>
    <row r="121" spans="1:14" x14ac:dyDescent="0.2">
      <c r="A121" s="83" t="s">
        <v>154</v>
      </c>
    </row>
    <row r="122" spans="1:14" x14ac:dyDescent="0.2">
      <c r="A122" s="76" t="s">
        <v>179</v>
      </c>
    </row>
  </sheetData>
  <pageMargins left="0.7" right="0.7" top="0.75" bottom="0.75" header="0.3" footer="0.3"/>
  <pageSetup paperSize="9" scale="3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0" tint="-0.34998626667073579"/>
  </sheetPr>
  <dimension ref="A1:N47"/>
  <sheetViews>
    <sheetView workbookViewId="0"/>
  </sheetViews>
  <sheetFormatPr defaultColWidth="18.140625" defaultRowHeight="12.75" x14ac:dyDescent="0.2"/>
  <cols>
    <col min="1" max="1" width="37.140625" customWidth="1"/>
    <col min="2" max="2" width="15.140625" bestFit="1" customWidth="1"/>
    <col min="3" max="3" width="12.140625" bestFit="1" customWidth="1"/>
    <col min="4" max="4" width="12.42578125" bestFit="1" customWidth="1"/>
    <col min="5" max="5" width="12.7109375" bestFit="1" customWidth="1"/>
    <col min="6" max="7" width="11.85546875" bestFit="1" customWidth="1"/>
    <col min="8" max="9" width="12.28515625" bestFit="1" customWidth="1"/>
    <col min="10" max="10" width="12.140625" bestFit="1" customWidth="1"/>
    <col min="11" max="11" width="11.7109375" bestFit="1" customWidth="1"/>
    <col min="12" max="12" width="12" bestFit="1" customWidth="1"/>
    <col min="13" max="13" width="12.140625" bestFit="1" customWidth="1"/>
    <col min="14" max="14" width="15.140625" customWidth="1"/>
  </cols>
  <sheetData>
    <row r="1" spans="1:14" x14ac:dyDescent="0.2">
      <c r="A1" s="7" t="s">
        <v>82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  <c r="M1" s="8"/>
      <c r="N1" s="8"/>
    </row>
    <row r="2" spans="1:14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 t="s">
        <v>31</v>
      </c>
    </row>
    <row r="4" spans="1:14" ht="13.5" thickBot="1" x14ac:dyDescent="0.25">
      <c r="A4" s="11" t="s">
        <v>34</v>
      </c>
      <c r="B4" s="12" t="s">
        <v>35</v>
      </c>
      <c r="C4" s="12" t="s">
        <v>36</v>
      </c>
      <c r="D4" s="12" t="s">
        <v>37</v>
      </c>
      <c r="E4" s="12" t="s">
        <v>38</v>
      </c>
      <c r="F4" s="12" t="s">
        <v>39</v>
      </c>
      <c r="G4" s="12" t="s">
        <v>40</v>
      </c>
      <c r="H4" s="12" t="s">
        <v>41</v>
      </c>
      <c r="I4" s="12" t="s">
        <v>42</v>
      </c>
      <c r="J4" s="12" t="s">
        <v>43</v>
      </c>
      <c r="K4" s="12" t="s">
        <v>44</v>
      </c>
      <c r="L4" s="12" t="s">
        <v>45</v>
      </c>
      <c r="M4" s="12" t="s">
        <v>46</v>
      </c>
      <c r="N4" s="13">
        <v>2010</v>
      </c>
    </row>
    <row r="5" spans="1:14" ht="13.5" thickTop="1" x14ac:dyDescent="0.2">
      <c r="A5" s="7" t="s">
        <v>47</v>
      </c>
      <c r="B5" s="14">
        <f>[1]BASE_TAB_4!B44/1000</f>
        <v>28265.619930000001</v>
      </c>
      <c r="C5" s="14">
        <f>[1]BASE_TAB_4!C44/1000</f>
        <v>25754.338299999996</v>
      </c>
      <c r="D5" s="14">
        <f>[1]BASE_TAB_4!D44/1000</f>
        <v>24684.34273</v>
      </c>
      <c r="E5" s="14">
        <f>[1]BASE_TAB_4!E44/1000</f>
        <v>27503.392609999999</v>
      </c>
      <c r="F5" s="14">
        <f>[1]BASE_TAB_4!F44/1000</f>
        <v>25924.543919999996</v>
      </c>
      <c r="G5" s="14">
        <f>[1]BASE_TAB_4!G44/1000</f>
        <v>27095.211780000001</v>
      </c>
      <c r="H5" s="14">
        <f>[1]BASE_TAB_4!H44/1000</f>
        <v>27347.972989999998</v>
      </c>
      <c r="I5" s="14">
        <f>[1]BASE_TAB_4!I44/1000</f>
        <v>26093.535090000001</v>
      </c>
      <c r="J5" s="14">
        <f>[1]BASE_TAB_4!J44/1000</f>
        <v>27526.370320000002</v>
      </c>
      <c r="K5" s="14">
        <f>[1]BASE_TAB_4!K44/1000</f>
        <v>29692.222249999999</v>
      </c>
      <c r="L5" s="14">
        <f>[1]BASE_TAB_4!L44/1000</f>
        <v>1283.3117199999999</v>
      </c>
      <c r="M5" s="14">
        <f>[1]BASE_TAB_4!M44/1000</f>
        <v>16151.63125</v>
      </c>
      <c r="N5" s="15">
        <f>SUM(B5:M5)</f>
        <v>287322.49288999994</v>
      </c>
    </row>
    <row r="6" spans="1:14" x14ac:dyDescent="0.2">
      <c r="A6" s="7" t="s">
        <v>48</v>
      </c>
      <c r="B6" s="14">
        <f>[1]BASE_TAB_4!B42/1000</f>
        <v>75641.390450000006</v>
      </c>
      <c r="C6" s="14">
        <f>[1]BASE_TAB_4!C42/1000</f>
        <v>68077.574609999996</v>
      </c>
      <c r="D6" s="14">
        <f>[1]BASE_TAB_4!D42/1000</f>
        <v>66030.43323000001</v>
      </c>
      <c r="E6" s="14">
        <f>[1]BASE_TAB_4!E42/1000</f>
        <v>82754.455920000022</v>
      </c>
      <c r="F6" s="14">
        <f>[1]BASE_TAB_4!F42/1000</f>
        <v>79837.850889999987</v>
      </c>
      <c r="G6" s="14">
        <f>[1]BASE_TAB_4!G42/1000</f>
        <v>80020.402829999992</v>
      </c>
      <c r="H6" s="14">
        <f>[1]BASE_TAB_4!H42/1000</f>
        <v>78053.186260000002</v>
      </c>
      <c r="I6" s="14">
        <f>[1]BASE_TAB_4!I42/1000</f>
        <v>78601.501669999983</v>
      </c>
      <c r="J6" s="14">
        <f>[1]BASE_TAB_4!J42/1000</f>
        <v>82484.343519999995</v>
      </c>
      <c r="K6" s="14">
        <f>[1]BASE_TAB_4!K42/1000</f>
        <v>74280.177679999993</v>
      </c>
      <c r="L6" s="14">
        <f>[1]BASE_TAB_4!L42/1000</f>
        <v>83325.195169999992</v>
      </c>
      <c r="M6" s="14">
        <f>[1]BASE_TAB_4!M42/1000</f>
        <v>77664.439229999989</v>
      </c>
      <c r="N6" s="15">
        <f>SUM(B6:M6)</f>
        <v>926770.95146000001</v>
      </c>
    </row>
    <row r="7" spans="1:14" x14ac:dyDescent="0.2">
      <c r="A7" s="7" t="s">
        <v>49</v>
      </c>
      <c r="B7" s="14">
        <f>([1]BASE_TAB_4!B43)/1000</f>
        <v>80819.230420000007</v>
      </c>
      <c r="C7" s="14">
        <f>([1]BASE_TAB_4!C43)/1000</f>
        <v>64293.112999999998</v>
      </c>
      <c r="D7" s="14">
        <f>([1]BASE_TAB_4!D43)/1000</f>
        <v>64678.129260000016</v>
      </c>
      <c r="E7" s="14">
        <f>([1]BASE_TAB_4!E43)/1000</f>
        <v>69188.444610000006</v>
      </c>
      <c r="F7" s="14">
        <f>([1]BASE_TAB_4!F43)/1000</f>
        <v>75750.620899999994</v>
      </c>
      <c r="G7" s="14">
        <f>([1]BASE_TAB_4!G43)/1000</f>
        <v>72563.592570000008</v>
      </c>
      <c r="H7" s="14">
        <f>([1]BASE_TAB_4!H43)/1000</f>
        <v>70147.019050000003</v>
      </c>
      <c r="I7" s="14">
        <f>([1]BASE_TAB_4!I43)/1000</f>
        <v>87752.322110000008</v>
      </c>
      <c r="J7" s="14">
        <f>([1]BASE_TAB_4!J43)/1000</f>
        <v>71742.061220000018</v>
      </c>
      <c r="K7" s="14">
        <f>([1]BASE_TAB_4!K43)/1000</f>
        <v>79494.813819999981</v>
      </c>
      <c r="L7" s="14">
        <f>([1]BASE_TAB_4!L43)/1000</f>
        <v>67591.381899999993</v>
      </c>
      <c r="M7" s="14">
        <f>([1]BASE_TAB_4!M43)/1000</f>
        <v>69823.281709999996</v>
      </c>
      <c r="N7" s="15">
        <f>SUM(B7:M7)</f>
        <v>873844.01057000004</v>
      </c>
    </row>
    <row r="8" spans="1:14" x14ac:dyDescent="0.2">
      <c r="A8" s="7" t="s">
        <v>50</v>
      </c>
      <c r="B8" s="14">
        <f>[1]BASE_TAB_4!B45/1000</f>
        <v>27631.198420000001</v>
      </c>
      <c r="C8" s="14">
        <f>[1]BASE_TAB_4!C45/1000</f>
        <v>25516.951949999991</v>
      </c>
      <c r="D8" s="14">
        <f>[1]BASE_TAB_4!D45/1000</f>
        <v>29799.285490000002</v>
      </c>
      <c r="E8" s="14">
        <f>[1]BASE_TAB_4!E45/1000</f>
        <v>41579.474790000007</v>
      </c>
      <c r="F8" s="14">
        <f>[1]BASE_TAB_4!F45/1000</f>
        <v>32056.971589999997</v>
      </c>
      <c r="G8" s="14">
        <f>[1]BASE_TAB_4!G45/1000</f>
        <v>36037.214089999994</v>
      </c>
      <c r="H8" s="14">
        <f>[1]BASE_TAB_4!H45/1000</f>
        <v>31303.765800000005</v>
      </c>
      <c r="I8" s="14">
        <f>[1]BASE_TAB_4!I45/1000</f>
        <v>32768.504809999999</v>
      </c>
      <c r="J8" s="14">
        <f>[1]BASE_TAB_4!J45/1000</f>
        <v>38977.381980000006</v>
      </c>
      <c r="K8" s="14">
        <f>[1]BASE_TAB_4!K45/1000</f>
        <v>34758.807099999991</v>
      </c>
      <c r="L8" s="14">
        <f>[1]BASE_TAB_4!L45/1000</f>
        <v>35540.067350000005</v>
      </c>
      <c r="M8" s="14">
        <f>[1]BASE_TAB_4!M45/1000</f>
        <v>37027.945089999994</v>
      </c>
      <c r="N8" s="15">
        <f>SUM(B8:M8)</f>
        <v>402997.56845999998</v>
      </c>
    </row>
    <row r="9" spans="1:14" x14ac:dyDescent="0.2">
      <c r="A9" s="7" t="s">
        <v>51</v>
      </c>
      <c r="B9" s="14">
        <f>[1]BASE_TAB_4!B3/1000</f>
        <v>434.80153000000001</v>
      </c>
      <c r="C9" s="14">
        <f>[1]BASE_TAB_4!C3/1000</f>
        <v>422.62053000000003</v>
      </c>
      <c r="D9" s="14">
        <f>[1]BASE_TAB_4!D3/1000</f>
        <v>315.51128000000006</v>
      </c>
      <c r="E9" s="14">
        <f>[1]BASE_TAB_4!E3/1000</f>
        <v>182.86927</v>
      </c>
      <c r="F9" s="14">
        <f>[1]BASE_TAB_4!F3/1000</f>
        <v>166.90777</v>
      </c>
      <c r="G9" s="14">
        <f>[1]BASE_TAB_4!G3/1000</f>
        <v>286.88865000000004</v>
      </c>
      <c r="H9" s="14">
        <f>[1]BASE_TAB_4!H3/1000</f>
        <v>255.03287</v>
      </c>
      <c r="I9" s="14">
        <f>[1]BASE_TAB_4!I3/1000</f>
        <v>289.60406</v>
      </c>
      <c r="J9" s="14">
        <f>[1]BASE_TAB_4!J3/1000</f>
        <v>291.01241999999996</v>
      </c>
      <c r="K9" s="14">
        <f>[1]BASE_TAB_4!K3/1000</f>
        <v>394.41065000000003</v>
      </c>
      <c r="L9" s="14">
        <f>[1]BASE_TAB_4!L3/1000</f>
        <v>349.82492999999999</v>
      </c>
      <c r="M9" s="14">
        <f>[1]BASE_TAB_4!M3/1000</f>
        <v>248.82123999999999</v>
      </c>
      <c r="N9" s="15">
        <f t="shared" ref="N9:N39" si="0">SUM(B9:M9)</f>
        <v>3638.3052000000007</v>
      </c>
    </row>
    <row r="10" spans="1:14" x14ac:dyDescent="0.2">
      <c r="A10" s="7" t="s">
        <v>52</v>
      </c>
      <c r="B10" s="14">
        <f>SUM(B11:B16)</f>
        <v>32041.773220000003</v>
      </c>
      <c r="C10" s="14">
        <f t="shared" ref="C10:M10" si="1">SUM(C11:C16)</f>
        <v>47060.97666</v>
      </c>
      <c r="D10" s="14">
        <f t="shared" si="1"/>
        <v>27158.644799999998</v>
      </c>
      <c r="E10" s="14">
        <f t="shared" si="1"/>
        <v>43210.918369999999</v>
      </c>
      <c r="F10" s="14">
        <f t="shared" si="1"/>
        <v>30827.203580000001</v>
      </c>
      <c r="G10" s="14">
        <f t="shared" si="1"/>
        <v>31810.560060000003</v>
      </c>
      <c r="H10" s="14">
        <f t="shared" si="1"/>
        <v>34111.247530000001</v>
      </c>
      <c r="I10" s="14">
        <f t="shared" si="1"/>
        <v>31689.229239999997</v>
      </c>
      <c r="J10" s="14">
        <f t="shared" si="1"/>
        <v>35179.2356</v>
      </c>
      <c r="K10" s="14">
        <f t="shared" si="1"/>
        <v>62897.965640000009</v>
      </c>
      <c r="L10" s="14">
        <f t="shared" si="1"/>
        <v>33104.590409999997</v>
      </c>
      <c r="M10" s="14">
        <f t="shared" si="1"/>
        <v>33270.37831</v>
      </c>
      <c r="N10" s="15">
        <f t="shared" si="0"/>
        <v>442362.72342000005</v>
      </c>
    </row>
    <row r="11" spans="1:14" x14ac:dyDescent="0.2">
      <c r="A11" s="16" t="s">
        <v>53</v>
      </c>
      <c r="B11" s="17">
        <f>[1]BASE_TAB_4!B5/1000</f>
        <v>12663.297</v>
      </c>
      <c r="C11" s="17">
        <f>[1]BASE_TAB_4!C5/1000</f>
        <v>30161.727800000001</v>
      </c>
      <c r="D11" s="17">
        <f>[1]BASE_TAB_4!D5/1000</f>
        <v>11204.77533</v>
      </c>
      <c r="E11" s="17">
        <f>[1]BASE_TAB_4!E5/1000</f>
        <v>12314.86148</v>
      </c>
      <c r="F11" s="17">
        <f>[1]BASE_TAB_4!F5/1000</f>
        <v>12143.234520000002</v>
      </c>
      <c r="G11" s="17">
        <f>[1]BASE_TAB_4!G5/1000</f>
        <v>12161.93972</v>
      </c>
      <c r="H11" s="17">
        <f>[1]BASE_TAB_4!H5/1000</f>
        <v>13063.501990000002</v>
      </c>
      <c r="I11" s="17">
        <f>[1]BASE_TAB_4!I5/1000</f>
        <v>12596.795860000002</v>
      </c>
      <c r="J11" s="17">
        <f>[1]BASE_TAB_4!J5/1000</f>
        <v>12475.58423</v>
      </c>
      <c r="K11" s="17">
        <f>[1]BASE_TAB_4!K5/1000</f>
        <v>15118.19594</v>
      </c>
      <c r="L11" s="17">
        <f>[1]BASE_TAB_4!L5/1000</f>
        <v>13425.54544</v>
      </c>
      <c r="M11" s="17">
        <f>[1]BASE_TAB_4!M5/1000</f>
        <v>13274.04017</v>
      </c>
      <c r="N11" s="18">
        <f t="shared" si="0"/>
        <v>170603.49948</v>
      </c>
    </row>
    <row r="12" spans="1:14" x14ac:dyDescent="0.2">
      <c r="A12" s="16" t="s">
        <v>54</v>
      </c>
      <c r="B12" s="17">
        <f>[1]BASE_TAB_4!B6/1000</f>
        <v>7158.8538899999994</v>
      </c>
      <c r="C12" s="17">
        <f>[1]BASE_TAB_4!C6/1000</f>
        <v>6303.16525</v>
      </c>
      <c r="D12" s="17">
        <f>[1]BASE_TAB_4!D6/1000</f>
        <v>4613.66914</v>
      </c>
      <c r="E12" s="17">
        <f>[1]BASE_TAB_4!E6/1000</f>
        <v>5484.4093700000003</v>
      </c>
      <c r="F12" s="17">
        <f>[1]BASE_TAB_4!F6/1000</f>
        <v>5876.6048499999997</v>
      </c>
      <c r="G12" s="17">
        <f>[1]BASE_TAB_4!G6/1000</f>
        <v>7014.8149100000001</v>
      </c>
      <c r="H12" s="17">
        <f>[1]BASE_TAB_4!H6/1000</f>
        <v>6711.8768600000003</v>
      </c>
      <c r="I12" s="17">
        <f>[1]BASE_TAB_4!I6/1000</f>
        <v>6281.4309699999994</v>
      </c>
      <c r="J12" s="17">
        <f>[1]BASE_TAB_4!J6/1000</f>
        <v>8848.3981500000009</v>
      </c>
      <c r="K12" s="17">
        <f>[1]BASE_TAB_4!K6/1000</f>
        <v>7778.4245999999994</v>
      </c>
      <c r="L12" s="17">
        <f>[1]BASE_TAB_4!L6/1000</f>
        <v>5432.5861199999999</v>
      </c>
      <c r="M12" s="17">
        <f>[1]BASE_TAB_4!M6/1000</f>
        <v>6215.3229499999998</v>
      </c>
      <c r="N12" s="18">
        <f t="shared" si="0"/>
        <v>77719.557060000021</v>
      </c>
    </row>
    <row r="13" spans="1:14" x14ac:dyDescent="0.2">
      <c r="A13" s="8" t="s">
        <v>55</v>
      </c>
      <c r="B13" s="17">
        <f>[1]BASE_TAB_4!B4/1000</f>
        <v>1973.7524599999999</v>
      </c>
      <c r="C13" s="17">
        <f>[1]BASE_TAB_4!C4/1000</f>
        <v>2164.0964700000004</v>
      </c>
      <c r="D13" s="17">
        <f>[1]BASE_TAB_4!D4/1000</f>
        <v>1915.06621</v>
      </c>
      <c r="E13" s="17">
        <f>[1]BASE_TAB_4!E4/1000</f>
        <v>2059.9392400000002</v>
      </c>
      <c r="F13" s="17">
        <f>[1]BASE_TAB_4!F4/1000</f>
        <v>2342.9344900000001</v>
      </c>
      <c r="G13" s="17">
        <f>[1]BASE_TAB_4!G4/1000</f>
        <v>1953.6338899999998</v>
      </c>
      <c r="H13" s="17">
        <f>[1]BASE_TAB_4!H4/1000</f>
        <v>2607.2701899999997</v>
      </c>
      <c r="I13" s="17">
        <f>[1]BASE_TAB_4!I4/1000</f>
        <v>2099.6870800000002</v>
      </c>
      <c r="J13" s="17">
        <f>[1]BASE_TAB_4!J4/1000</f>
        <v>2147.5199900000002</v>
      </c>
      <c r="K13" s="17">
        <f>[1]BASE_TAB_4!K4/1000</f>
        <v>1936.8383899999999</v>
      </c>
      <c r="L13" s="17">
        <f>[1]BASE_TAB_4!L4/1000</f>
        <v>2256.9976900000001</v>
      </c>
      <c r="M13" s="17">
        <f>[1]BASE_TAB_4!M4/1000</f>
        <v>2328.30177</v>
      </c>
      <c r="N13" s="18">
        <f t="shared" si="0"/>
        <v>25786.03787</v>
      </c>
    </row>
    <row r="14" spans="1:14" x14ac:dyDescent="0.2">
      <c r="A14" s="8" t="s">
        <v>56</v>
      </c>
      <c r="B14" s="17">
        <f>[1]BASE_TAB_4!B12/1000</f>
        <v>2057.45154</v>
      </c>
      <c r="C14" s="17">
        <f>[1]BASE_TAB_4!C12/1000</f>
        <v>1913.3318200000001</v>
      </c>
      <c r="D14" s="17">
        <f>[1]BASE_TAB_4!D12/1000</f>
        <v>2001.78044</v>
      </c>
      <c r="E14" s="17">
        <f>[1]BASE_TAB_4!E12/1000</f>
        <v>2339.3060099999998</v>
      </c>
      <c r="F14" s="17">
        <f>[1]BASE_TAB_4!F12/1000</f>
        <v>2115.6981600000004</v>
      </c>
      <c r="G14" s="17">
        <f>[1]BASE_TAB_4!G12/1000</f>
        <v>2000.6123500000001</v>
      </c>
      <c r="H14" s="17">
        <f>[1]BASE_TAB_4!H12/1000</f>
        <v>2368.4106900000002</v>
      </c>
      <c r="I14" s="17">
        <f>[1]BASE_TAB_4!I12/1000</f>
        <v>2085.9276</v>
      </c>
      <c r="J14" s="17">
        <f>[1]BASE_TAB_4!J12/1000</f>
        <v>2765.2048599999998</v>
      </c>
      <c r="K14" s="17">
        <f>[1]BASE_TAB_4!K12/1000</f>
        <v>2537.0070000000001</v>
      </c>
      <c r="L14" s="17">
        <f>[1]BASE_TAB_4!L12/1000</f>
        <v>2423.6054700000004</v>
      </c>
      <c r="M14" s="17">
        <f>[1]BASE_TAB_4!M12/1000</f>
        <v>2547.9348599999998</v>
      </c>
      <c r="N14" s="18">
        <f t="shared" si="0"/>
        <v>27156.270799999998</v>
      </c>
    </row>
    <row r="15" spans="1:14" x14ac:dyDescent="0.2">
      <c r="A15" s="8" t="s">
        <v>57</v>
      </c>
      <c r="B15" s="17">
        <f>[1]BASE_TAB_4!B9/1000</f>
        <v>1879.4014</v>
      </c>
      <c r="C15" s="17">
        <f>[1]BASE_TAB_4!C9/1000</f>
        <v>1028.6250600000001</v>
      </c>
      <c r="D15" s="17">
        <f>[1]BASE_TAB_4!D9/1000</f>
        <v>1322.9838</v>
      </c>
      <c r="E15" s="17">
        <f>[1]BASE_TAB_4!E9/1000</f>
        <v>14327.73495</v>
      </c>
      <c r="F15" s="17">
        <f>[1]BASE_TAB_4!F9/1000</f>
        <v>1975.5771599999998</v>
      </c>
      <c r="G15" s="17">
        <f>[1]BASE_TAB_4!G9/1000</f>
        <v>2015.26839</v>
      </c>
      <c r="H15" s="17">
        <f>[1]BASE_TAB_4!H9/1000</f>
        <v>3220.92029</v>
      </c>
      <c r="I15" s="17">
        <f>[1]BASE_TAB_4!I9/1000</f>
        <v>1982.5650600000001</v>
      </c>
      <c r="J15" s="17">
        <f>[1]BASE_TAB_4!J9/1000</f>
        <v>1847.0035800000001</v>
      </c>
      <c r="K15" s="17">
        <f>[1]BASE_TAB_4!K9/1000</f>
        <v>17606.79537</v>
      </c>
      <c r="L15" s="17">
        <f>[1]BASE_TAB_4!L9/1000</f>
        <v>2546.8623700000003</v>
      </c>
      <c r="M15" s="17">
        <f>[1]BASE_TAB_4!M9/1000</f>
        <v>2159.9472599999999</v>
      </c>
      <c r="N15" s="18">
        <f t="shared" si="0"/>
        <v>51913.684690000009</v>
      </c>
    </row>
    <row r="16" spans="1:14" x14ac:dyDescent="0.2">
      <c r="A16" s="8" t="s">
        <v>58</v>
      </c>
      <c r="B16" s="17">
        <f>([1]BASE_TAB_4!B7+[1]BASE_TAB_4!B8+[1]BASE_TAB_4!B10+[1]BASE_TAB_4!B11)/1000</f>
        <v>6309.0169300000007</v>
      </c>
      <c r="C16" s="17">
        <f>([1]BASE_TAB_4!C7+[1]BASE_TAB_4!C8+[1]BASE_TAB_4!C10+[1]BASE_TAB_4!C11)/1000</f>
        <v>5490.0302599999995</v>
      </c>
      <c r="D16" s="17">
        <f>([1]BASE_TAB_4!D7+[1]BASE_TAB_4!D8+[1]BASE_TAB_4!D10+[1]BASE_TAB_4!D11)/1000</f>
        <v>6100.3698800000011</v>
      </c>
      <c r="E16" s="17">
        <f>([1]BASE_TAB_4!E7+[1]BASE_TAB_4!E8+[1]BASE_TAB_4!E10+[1]BASE_TAB_4!E11)/1000</f>
        <v>6684.6673199999996</v>
      </c>
      <c r="F16" s="17">
        <f>([1]BASE_TAB_4!F7+[1]BASE_TAB_4!F8+[1]BASE_TAB_4!F10+[1]BASE_TAB_4!F11)/1000</f>
        <v>6373.1544000000013</v>
      </c>
      <c r="G16" s="17">
        <f>([1]BASE_TAB_4!G7+[1]BASE_TAB_4!G8+[1]BASE_TAB_4!G10+[1]BASE_TAB_4!G11)/1000</f>
        <v>6664.2908000000016</v>
      </c>
      <c r="H16" s="17">
        <f>([1]BASE_TAB_4!H7+[1]BASE_TAB_4!H8+[1]BASE_TAB_4!H10+[1]BASE_TAB_4!H11)/1000</f>
        <v>6139.2675099999988</v>
      </c>
      <c r="I16" s="17">
        <f>([1]BASE_TAB_4!I7+[1]BASE_TAB_4!I8+[1]BASE_TAB_4!I10+[1]BASE_TAB_4!I11)/1000</f>
        <v>6642.8226699999977</v>
      </c>
      <c r="J16" s="17">
        <f>([1]BASE_TAB_4!J7+[1]BASE_TAB_4!J8+[1]BASE_TAB_4!J10+[1]BASE_TAB_4!J11)/1000</f>
        <v>7095.5247899999995</v>
      </c>
      <c r="K16" s="17">
        <f>([1]BASE_TAB_4!K7+[1]BASE_TAB_4!K8+[1]BASE_TAB_4!K10+[1]BASE_TAB_4!K11)/1000</f>
        <v>17920.704340000008</v>
      </c>
      <c r="L16" s="17">
        <f>([1]BASE_TAB_4!L7+[1]BASE_TAB_4!L8+[1]BASE_TAB_4!L10+[1]BASE_TAB_4!L11)/1000</f>
        <v>7018.9933199999969</v>
      </c>
      <c r="M16" s="17">
        <f>([1]BASE_TAB_4!M7+[1]BASE_TAB_4!M8+[1]BASE_TAB_4!M10+[1]BASE_TAB_4!M11)/1000</f>
        <v>6744.8312999999998</v>
      </c>
      <c r="N16" s="18">
        <f t="shared" si="0"/>
        <v>89183.673520000011</v>
      </c>
    </row>
    <row r="17" spans="1:14" x14ac:dyDescent="0.2">
      <c r="A17" s="7" t="s">
        <v>59</v>
      </c>
      <c r="B17" s="14">
        <f>SUM(B18:B26)</f>
        <v>63819.763620000005</v>
      </c>
      <c r="C17" s="14">
        <f t="shared" ref="C17:M17" si="2">SUM(C18:C26)</f>
        <v>50596.715770000003</v>
      </c>
      <c r="D17" s="14">
        <f t="shared" si="2"/>
        <v>54179.907010000003</v>
      </c>
      <c r="E17" s="14">
        <f t="shared" si="2"/>
        <v>66229.383730000001</v>
      </c>
      <c r="F17" s="14">
        <f t="shared" si="2"/>
        <v>55641.17396</v>
      </c>
      <c r="G17" s="14">
        <f t="shared" si="2"/>
        <v>61479.203629999996</v>
      </c>
      <c r="H17" s="14">
        <f t="shared" si="2"/>
        <v>57105.079469999997</v>
      </c>
      <c r="I17" s="14">
        <f t="shared" si="2"/>
        <v>57119.805760000003</v>
      </c>
      <c r="J17" s="14">
        <f t="shared" si="2"/>
        <v>58926.980640000002</v>
      </c>
      <c r="K17" s="14">
        <f t="shared" si="2"/>
        <v>68328.522729999997</v>
      </c>
      <c r="L17" s="14">
        <f t="shared" si="2"/>
        <v>67996.043090000006</v>
      </c>
      <c r="M17" s="14">
        <f t="shared" si="2"/>
        <v>74175.595390000002</v>
      </c>
      <c r="N17" s="15">
        <f t="shared" si="0"/>
        <v>735598.17480000004</v>
      </c>
    </row>
    <row r="18" spans="1:14" x14ac:dyDescent="0.2">
      <c r="A18" s="16" t="s">
        <v>57</v>
      </c>
      <c r="B18" s="17">
        <f>[1]BASE_TAB_4!B20/1000</f>
        <v>9719.1481599999988</v>
      </c>
      <c r="C18" s="17">
        <f>[1]BASE_TAB_4!C20/1000</f>
        <v>9144.0978100000011</v>
      </c>
      <c r="D18" s="17">
        <f>[1]BASE_TAB_4!D20/1000</f>
        <v>8518.9602900000009</v>
      </c>
      <c r="E18" s="17">
        <f>[1]BASE_TAB_4!E20/1000</f>
        <v>11607.396060000001</v>
      </c>
      <c r="F18" s="17">
        <f>[1]BASE_TAB_4!F20/1000</f>
        <v>9884.129560000003</v>
      </c>
      <c r="G18" s="17">
        <f>[1]BASE_TAB_4!G20/1000</f>
        <v>10758.474880000002</v>
      </c>
      <c r="H18" s="17">
        <f>[1]BASE_TAB_4!H20/1000</f>
        <v>9141.4064699999999</v>
      </c>
      <c r="I18" s="17">
        <f>[1]BASE_TAB_4!I20/1000</f>
        <v>9924.4481599999999</v>
      </c>
      <c r="J18" s="17">
        <f>[1]BASE_TAB_4!J20/1000</f>
        <v>10541.498249999999</v>
      </c>
      <c r="K18" s="17">
        <f>[1]BASE_TAB_4!K20/1000</f>
        <v>12765.511160000002</v>
      </c>
      <c r="L18" s="17">
        <f>[1]BASE_TAB_4!L20/1000</f>
        <v>9341.6974900000023</v>
      </c>
      <c r="M18" s="17">
        <f>[1]BASE_TAB_4!M20/1000</f>
        <v>8554.6778300000005</v>
      </c>
      <c r="N18" s="18">
        <f t="shared" si="0"/>
        <v>119901.44612000002</v>
      </c>
    </row>
    <row r="19" spans="1:14" x14ac:dyDescent="0.2">
      <c r="A19" s="16" t="s">
        <v>55</v>
      </c>
      <c r="B19" s="17">
        <f>[1]BASE_TAB_4!B14/1000</f>
        <v>15298.75654</v>
      </c>
      <c r="C19" s="17">
        <f>[1]BASE_TAB_4!C14/1000</f>
        <v>11974.758460000001</v>
      </c>
      <c r="D19" s="17">
        <f>[1]BASE_TAB_4!D14/1000</f>
        <v>15072.88293</v>
      </c>
      <c r="E19" s="17">
        <f>[1]BASE_TAB_4!E14/1000</f>
        <v>18600.571889999999</v>
      </c>
      <c r="F19" s="17">
        <f>[1]BASE_TAB_4!F14/1000</f>
        <v>13075.239199999998</v>
      </c>
      <c r="G19" s="17">
        <f>[1]BASE_TAB_4!G14/1000</f>
        <v>13066.88125</v>
      </c>
      <c r="H19" s="17">
        <f>[1]BASE_TAB_4!H14/1000</f>
        <v>13376.337510000001</v>
      </c>
      <c r="I19" s="17">
        <f>[1]BASE_TAB_4!I14/1000</f>
        <v>13486.087270000002</v>
      </c>
      <c r="J19" s="17">
        <f>[1]BASE_TAB_4!J14/1000</f>
        <v>14537.466700000003</v>
      </c>
      <c r="K19" s="17">
        <f>[1]BASE_TAB_4!K14/1000</f>
        <v>14477.345999999998</v>
      </c>
      <c r="L19" s="17">
        <f>[1]BASE_TAB_4!L14/1000</f>
        <v>13029.868310000002</v>
      </c>
      <c r="M19" s="17">
        <f>[1]BASE_TAB_4!M14/1000</f>
        <v>15540.458240000002</v>
      </c>
      <c r="N19" s="18">
        <f t="shared" si="0"/>
        <v>171536.65429999999</v>
      </c>
    </row>
    <row r="20" spans="1:14" x14ac:dyDescent="0.2">
      <c r="A20" s="16" t="s">
        <v>53</v>
      </c>
      <c r="B20" s="17">
        <f>[1]BASE_TAB_4!B16/1000</f>
        <v>12749.013329999998</v>
      </c>
      <c r="C20" s="17">
        <f>[1]BASE_TAB_4!C16/1000</f>
        <v>8917.2591399999983</v>
      </c>
      <c r="D20" s="17">
        <f>[1]BASE_TAB_4!D16/1000</f>
        <v>9248.7436500000003</v>
      </c>
      <c r="E20" s="17">
        <f>[1]BASE_TAB_4!E16/1000</f>
        <v>10111.99804</v>
      </c>
      <c r="F20" s="17">
        <f>[1]BASE_TAB_4!F16/1000</f>
        <v>10419.845670000001</v>
      </c>
      <c r="G20" s="17">
        <f>[1]BASE_TAB_4!G16/1000</f>
        <v>10883.865409999999</v>
      </c>
      <c r="H20" s="17">
        <f>[1]BASE_TAB_4!H16/1000</f>
        <v>11788.75369</v>
      </c>
      <c r="I20" s="17">
        <f>[1]BASE_TAB_4!I16/1000</f>
        <v>9986.7847199999997</v>
      </c>
      <c r="J20" s="17">
        <f>[1]BASE_TAB_4!J16/1000</f>
        <v>10566.312740000001</v>
      </c>
      <c r="K20" s="17">
        <f>[1]BASE_TAB_4!K16/1000</f>
        <v>11126.531339999998</v>
      </c>
      <c r="L20" s="17">
        <f>[1]BASE_TAB_4!L16/1000</f>
        <v>14697.442819999998</v>
      </c>
      <c r="M20" s="17">
        <f>[1]BASE_TAB_4!M16/1000</f>
        <v>11348.666249999998</v>
      </c>
      <c r="N20" s="18">
        <f t="shared" si="0"/>
        <v>131845.21679999999</v>
      </c>
    </row>
    <row r="21" spans="1:14" x14ac:dyDescent="0.2">
      <c r="A21" s="16" t="s">
        <v>60</v>
      </c>
      <c r="B21" s="17">
        <f>([1]BASE_TAB_4!B23)/1000</f>
        <v>2371.2590700000042</v>
      </c>
      <c r="C21" s="17">
        <f>([1]BASE_TAB_4!C23)/1000</f>
        <v>816.8482499999991</v>
      </c>
      <c r="D21" s="17">
        <f>([1]BASE_TAB_4!D23)/1000</f>
        <v>1053.5702799999997</v>
      </c>
      <c r="E21" s="17">
        <f>([1]BASE_TAB_4!E23)/1000</f>
        <v>1781.8874300000007</v>
      </c>
      <c r="F21" s="17">
        <f>'[2]TAB4.2_2010'!$F$21</f>
        <v>1269.5779599999989</v>
      </c>
      <c r="G21" s="17">
        <f>([1]BASE_TAB_4!G23)/1000</f>
        <v>2147.9996999999985</v>
      </c>
      <c r="H21" s="17">
        <f>([1]BASE_TAB_4!H23)/1000</f>
        <v>1086.2761099999993</v>
      </c>
      <c r="I21" s="17">
        <f>([1]BASE_TAB_4!I23)/1000</f>
        <v>873.34094999999922</v>
      </c>
      <c r="J21" s="17">
        <f>([1]BASE_TAB_4!J23)/1000</f>
        <v>988.98318000000063</v>
      </c>
      <c r="K21" s="17">
        <f>([1]BASE_TAB_4!K23)/1000</f>
        <v>2505.6553600000002</v>
      </c>
      <c r="L21" s="17">
        <f>([1]BASE_TAB_4!L23)/1000</f>
        <v>3946.98639</v>
      </c>
      <c r="M21" s="17">
        <f>([1]BASE_TAB_4!M23)/1000</f>
        <v>1982.09331</v>
      </c>
      <c r="N21" s="17">
        <f>([1]BASE_TAB_4!N23)/1000</f>
        <v>1692.1478599999998</v>
      </c>
    </row>
    <row r="22" spans="1:14" x14ac:dyDescent="0.2">
      <c r="A22" s="16" t="s">
        <v>61</v>
      </c>
      <c r="B22" s="17">
        <f>[1]BASE_TAB_4!B15/1000</f>
        <v>3369.3078599999999</v>
      </c>
      <c r="C22" s="17">
        <f>[1]BASE_TAB_4!C15/1000</f>
        <v>3599.2292900000002</v>
      </c>
      <c r="D22" s="17">
        <f>[1]BASE_TAB_4!D15/1000</f>
        <v>3152.2678900000001</v>
      </c>
      <c r="E22" s="17">
        <f>[1]BASE_TAB_4!E15/1000</f>
        <v>3205.2245600000001</v>
      </c>
      <c r="F22" s="17">
        <f>[1]BASE_TAB_4!F15/1000</f>
        <v>3263.71819</v>
      </c>
      <c r="G22" s="17">
        <f>[1]BASE_TAB_4!G15/1000</f>
        <v>3293.9371499999997</v>
      </c>
      <c r="H22" s="17">
        <f>[1]BASE_TAB_4!H15/1000</f>
        <v>3423.0762799999998</v>
      </c>
      <c r="I22" s="17">
        <f>[1]BASE_TAB_4!I15/1000</f>
        <v>3571.1539700000003</v>
      </c>
      <c r="J22" s="17">
        <f>[1]BASE_TAB_4!J15/1000</f>
        <v>3355.3189900000002</v>
      </c>
      <c r="K22" s="17">
        <f>[1]BASE_TAB_4!K15/1000</f>
        <v>5946.295720000001</v>
      </c>
      <c r="L22" s="17">
        <f>[1]BASE_TAB_4!L15/1000</f>
        <v>3572.0361600000001</v>
      </c>
      <c r="M22" s="17">
        <f>[1]BASE_TAB_4!M15/1000</f>
        <v>4228.7149900000004</v>
      </c>
      <c r="N22" s="18">
        <f t="shared" si="0"/>
        <v>43980.281050000005</v>
      </c>
    </row>
    <row r="23" spans="1:14" x14ac:dyDescent="0.2">
      <c r="A23" s="16" t="s">
        <v>62</v>
      </c>
      <c r="B23" s="17">
        <f>[1]BASE_TAB_4!B17/1000</f>
        <v>6759.74143</v>
      </c>
      <c r="C23" s="17">
        <f>[1]BASE_TAB_4!C17/1000</f>
        <v>5962.3033299999997</v>
      </c>
      <c r="D23" s="17">
        <f>[1]BASE_TAB_4!D17/1000</f>
        <v>5127.51404</v>
      </c>
      <c r="E23" s="17">
        <f>[1]BASE_TAB_4!E17/1000</f>
        <v>7049.2210599999999</v>
      </c>
      <c r="F23" s="17">
        <f>[1]BASE_TAB_4!F17/1000</f>
        <v>5549.58122</v>
      </c>
      <c r="G23" s="17">
        <f>[1]BASE_TAB_4!G17/1000</f>
        <v>7793.9699900000005</v>
      </c>
      <c r="H23" s="17">
        <f>[1]BASE_TAB_4!H17/1000</f>
        <v>5536.0644699999993</v>
      </c>
      <c r="I23" s="17">
        <f>[1]BASE_TAB_4!I17/1000</f>
        <v>6465.59573</v>
      </c>
      <c r="J23" s="17">
        <f>[1]BASE_TAB_4!J17/1000</f>
        <v>6579.0771100000002</v>
      </c>
      <c r="K23" s="17">
        <f>[1]BASE_TAB_4!K17/1000</f>
        <v>6587.8248300000005</v>
      </c>
      <c r="L23" s="17">
        <f>[1]BASE_TAB_4!L17/1000</f>
        <v>7179.2504300000001</v>
      </c>
      <c r="M23" s="17">
        <f>[1]BASE_TAB_4!M17/1000</f>
        <v>6485.1871100000008</v>
      </c>
      <c r="N23" s="18">
        <f t="shared" si="0"/>
        <v>77075.330749999994</v>
      </c>
    </row>
    <row r="24" spans="1:14" x14ac:dyDescent="0.2">
      <c r="A24" s="16" t="s">
        <v>63</v>
      </c>
      <c r="B24" s="17">
        <f>[1]BASE_TAB_4!B18/1000</f>
        <v>3499.7656200000001</v>
      </c>
      <c r="C24" s="17">
        <f>[1]BASE_TAB_4!C18/1000</f>
        <v>1826.6225099999999</v>
      </c>
      <c r="D24" s="17">
        <f>[1]BASE_TAB_4!D18/1000</f>
        <v>2197.25171</v>
      </c>
      <c r="E24" s="17">
        <f>[1]BASE_TAB_4!E18/1000</f>
        <v>3265.9684300000004</v>
      </c>
      <c r="F24" s="17">
        <f>[1]BASE_TAB_4!F18/1000</f>
        <v>3331.31819</v>
      </c>
      <c r="G24" s="17">
        <f>[1]BASE_TAB_4!G18/1000</f>
        <v>3263.6259500000001</v>
      </c>
      <c r="H24" s="17">
        <f>[1]BASE_TAB_4!H18/1000</f>
        <v>2980.1454900000003</v>
      </c>
      <c r="I24" s="17">
        <f>[1]BASE_TAB_4!I18/1000</f>
        <v>3336.2766099999999</v>
      </c>
      <c r="J24" s="17">
        <f>[1]BASE_TAB_4!J18/1000</f>
        <v>2931.8627200000001</v>
      </c>
      <c r="K24" s="17">
        <f>[1]BASE_TAB_4!K18/1000</f>
        <v>3177.6197700000002</v>
      </c>
      <c r="L24" s="17">
        <f>[1]BASE_TAB_4!L18/1000</f>
        <v>2901.8342599999996</v>
      </c>
      <c r="M24" s="17">
        <f>[1]BASE_TAB_4!M18/1000</f>
        <v>3928.0789500000001</v>
      </c>
      <c r="N24" s="18">
        <f t="shared" si="0"/>
        <v>36640.370210000001</v>
      </c>
    </row>
    <row r="25" spans="1:14" x14ac:dyDescent="0.2">
      <c r="A25" s="8" t="s">
        <v>64</v>
      </c>
      <c r="B25" s="17">
        <f>[1]BASE_TAB_4!B19/1000</f>
        <v>2304.2142699999999</v>
      </c>
      <c r="C25" s="17">
        <f>[1]BASE_TAB_4!C19/1000</f>
        <v>2841.7214100000001</v>
      </c>
      <c r="D25" s="17">
        <f>[1]BASE_TAB_4!D19/1000</f>
        <v>3201.2697200000002</v>
      </c>
      <c r="E25" s="17">
        <f>[1]BASE_TAB_4!E19/1000</f>
        <v>3580.3666600000001</v>
      </c>
      <c r="F25" s="17">
        <f>[1]BASE_TAB_4!F19/1000</f>
        <v>2942.64615</v>
      </c>
      <c r="G25" s="17">
        <f>[1]BASE_TAB_4!G19/1000</f>
        <v>3654.4521600000003</v>
      </c>
      <c r="H25" s="17">
        <f>[1]BASE_TAB_4!H19/1000</f>
        <v>3476.1532599999996</v>
      </c>
      <c r="I25" s="17">
        <f>[1]BASE_TAB_4!I19/1000</f>
        <v>3135.8854300000003</v>
      </c>
      <c r="J25" s="17">
        <f>[1]BASE_TAB_4!J19/1000</f>
        <v>3342.26379</v>
      </c>
      <c r="K25" s="17">
        <f>[1]BASE_TAB_4!K19/1000</f>
        <v>3679.6642700000002</v>
      </c>
      <c r="L25" s="17">
        <f>[1]BASE_TAB_4!L19/1000</f>
        <v>3211.1401700000001</v>
      </c>
      <c r="M25" s="17">
        <f>[1]BASE_TAB_4!M19/1000</f>
        <v>5119.4291900000007</v>
      </c>
      <c r="N25" s="18">
        <f t="shared" si="0"/>
        <v>40489.206480000008</v>
      </c>
    </row>
    <row r="26" spans="1:14" x14ac:dyDescent="0.2">
      <c r="A26" s="8" t="s">
        <v>58</v>
      </c>
      <c r="B26" s="17">
        <f>([1]BASE_TAB_4!B22+[1]BASE_TAB_4!B21+[1]BASE_TAB_4!B24)/1000</f>
        <v>7748.5573400000021</v>
      </c>
      <c r="C26" s="17">
        <f>([1]BASE_TAB_4!C22+[1]BASE_TAB_4!C21+[1]BASE_TAB_4!C24)/1000</f>
        <v>5513.8755699999992</v>
      </c>
      <c r="D26" s="17">
        <f>([1]BASE_TAB_4!D22+[1]BASE_TAB_4!D21+[1]BASE_TAB_4!D24)/1000</f>
        <v>6607.4465</v>
      </c>
      <c r="E26" s="17">
        <f>([1]BASE_TAB_4!E22+[1]BASE_TAB_4!E21+[1]BASE_TAB_4!E24)/1000</f>
        <v>7026.7496000000019</v>
      </c>
      <c r="F26" s="17">
        <f>([1]BASE_TAB_4!F22+[1]BASE_TAB_4!F21+[1]BASE_TAB_4!F24)/1000</f>
        <v>5905.1178200000004</v>
      </c>
      <c r="G26" s="17">
        <f>([1]BASE_TAB_4!G22+[1]BASE_TAB_4!G21+[1]BASE_TAB_4!G24)/1000</f>
        <v>6615.9971400000004</v>
      </c>
      <c r="H26" s="17">
        <f>([1]BASE_TAB_4!H22+[1]BASE_TAB_4!H21+[1]BASE_TAB_4!H24)/1000</f>
        <v>6296.8661900000006</v>
      </c>
      <c r="I26" s="17">
        <f>([1]BASE_TAB_4!I22+[1]BASE_TAB_4!I21+[1]BASE_TAB_4!I24)/1000</f>
        <v>6340.2329199999986</v>
      </c>
      <c r="J26" s="17">
        <f>([1]BASE_TAB_4!J22+[1]BASE_TAB_4!J21+[1]BASE_TAB_4!J24)/1000</f>
        <v>6084.1971600000015</v>
      </c>
      <c r="K26" s="17">
        <f>([1]BASE_TAB_4!K22+[1]BASE_TAB_4!K21+[1]BASE_TAB_4!K24)/1000</f>
        <v>8062.0742800000016</v>
      </c>
      <c r="L26" s="17">
        <f>([1]BASE_TAB_4!L22+[1]BASE_TAB_4!L21+[1]BASE_TAB_4!L24)/1000</f>
        <v>10115.787060000002</v>
      </c>
      <c r="M26" s="17">
        <f>([1]BASE_TAB_4!M22+[1]BASE_TAB_4!M21+[1]BASE_TAB_4!M24)/1000</f>
        <v>16988.289519999998</v>
      </c>
      <c r="N26" s="18">
        <f t="shared" si="0"/>
        <v>93305.191100000025</v>
      </c>
    </row>
    <row r="27" spans="1:14" x14ac:dyDescent="0.2">
      <c r="A27" s="7" t="s">
        <v>65</v>
      </c>
      <c r="B27" s="14">
        <f>SUM(B28:B36)</f>
        <v>88291.879000000001</v>
      </c>
      <c r="C27" s="14">
        <f t="shared" ref="C27:M27" si="3">SUM(C28:C36)</f>
        <v>64693.859299999996</v>
      </c>
      <c r="D27" s="14">
        <f t="shared" si="3"/>
        <v>59874.74</v>
      </c>
      <c r="E27" s="14">
        <f t="shared" si="3"/>
        <v>65789.11523000001</v>
      </c>
      <c r="F27" s="14">
        <f t="shared" si="3"/>
        <v>64365.815749999994</v>
      </c>
      <c r="G27" s="14">
        <f t="shared" si="3"/>
        <v>68381.542669999995</v>
      </c>
      <c r="H27" s="14">
        <f t="shared" si="3"/>
        <v>72668.724280000009</v>
      </c>
      <c r="I27" s="14">
        <f t="shared" si="3"/>
        <v>74123.599249999999</v>
      </c>
      <c r="J27" s="14">
        <f t="shared" si="3"/>
        <v>70885.935320000019</v>
      </c>
      <c r="K27" s="14">
        <f t="shared" si="3"/>
        <v>65292.374740000007</v>
      </c>
      <c r="L27" s="14">
        <f t="shared" si="3"/>
        <v>71822.068190000005</v>
      </c>
      <c r="M27" s="14">
        <f t="shared" si="3"/>
        <v>74350.010249999992</v>
      </c>
      <c r="N27" s="15">
        <f t="shared" si="0"/>
        <v>840539.66398000019</v>
      </c>
    </row>
    <row r="28" spans="1:14" x14ac:dyDescent="0.2">
      <c r="A28" s="16" t="s">
        <v>66</v>
      </c>
      <c r="B28" s="17">
        <f>[1]BASE_TAB_4!B37/1000</f>
        <v>20677.114980000002</v>
      </c>
      <c r="C28" s="17">
        <f>[1]BASE_TAB_4!C37/1000</f>
        <v>11641.47316</v>
      </c>
      <c r="D28" s="17">
        <f>[1]BASE_TAB_4!D37/1000</f>
        <v>9043.2168899999997</v>
      </c>
      <c r="E28" s="17">
        <f>[1]BASE_TAB_4!E37/1000</f>
        <v>10706.865250000001</v>
      </c>
      <c r="F28" s="17">
        <f>[1]BASE_TAB_4!F37/1000</f>
        <v>10011.21458</v>
      </c>
      <c r="G28" s="17">
        <f>[1]BASE_TAB_4!G37/1000</f>
        <v>12600.827149999999</v>
      </c>
      <c r="H28" s="17">
        <f>[1]BASE_TAB_4!H37/1000</f>
        <v>12905.701290000001</v>
      </c>
      <c r="I28" s="17">
        <f>[1]BASE_TAB_4!I37/1000</f>
        <v>14642.731990000002</v>
      </c>
      <c r="J28" s="17">
        <f>[1]BASE_TAB_4!J37/1000</f>
        <v>13487.33302</v>
      </c>
      <c r="K28" s="17">
        <f>[1]BASE_TAB_4!K37/1000</f>
        <v>10674.078800000001</v>
      </c>
      <c r="L28" s="17">
        <f>[1]BASE_TAB_4!L37/1000</f>
        <v>12449.74646</v>
      </c>
      <c r="M28" s="17">
        <f>[1]BASE_TAB_4!M37/1000</f>
        <v>12759.361429999999</v>
      </c>
      <c r="N28" s="18">
        <f t="shared" si="0"/>
        <v>151599.66500000001</v>
      </c>
    </row>
    <row r="29" spans="1:14" x14ac:dyDescent="0.2">
      <c r="A29" s="16" t="s">
        <v>67</v>
      </c>
      <c r="B29" s="17">
        <f>[1]BASE_TAB_4!B29/1000</f>
        <v>17474.850650000004</v>
      </c>
      <c r="C29" s="17">
        <f>[1]BASE_TAB_4!C29/1000</f>
        <v>15787.166489999996</v>
      </c>
      <c r="D29" s="17">
        <f>[1]BASE_TAB_4!D29/1000</f>
        <v>14731.548869999999</v>
      </c>
      <c r="E29" s="17">
        <f>[1]BASE_TAB_4!E29/1000</f>
        <v>15639.229080000001</v>
      </c>
      <c r="F29" s="17">
        <f>[1]BASE_TAB_4!F29/1000</f>
        <v>16619.366999999998</v>
      </c>
      <c r="G29" s="17">
        <f>[1]BASE_TAB_4!G29/1000</f>
        <v>14258.208600000002</v>
      </c>
      <c r="H29" s="17">
        <f>[1]BASE_TAB_4!H29/1000</f>
        <v>17620.86247</v>
      </c>
      <c r="I29" s="17">
        <f>[1]BASE_TAB_4!I29/1000</f>
        <v>17603.901879999998</v>
      </c>
      <c r="J29" s="17">
        <f>[1]BASE_TAB_4!J29/1000</f>
        <v>16093.920289999998</v>
      </c>
      <c r="K29" s="17">
        <f>[1]BASE_TAB_4!K29/1000</f>
        <v>15418.44339</v>
      </c>
      <c r="L29" s="17">
        <f>[1]BASE_TAB_4!L29/1000</f>
        <v>17994.314050000001</v>
      </c>
      <c r="M29" s="17">
        <f>[1]BASE_TAB_4!M29/1000</f>
        <v>16089.646269999997</v>
      </c>
      <c r="N29" s="18">
        <f t="shared" si="0"/>
        <v>195331.45904000002</v>
      </c>
    </row>
    <row r="30" spans="1:14" x14ac:dyDescent="0.2">
      <c r="A30" s="16" t="s">
        <v>68</v>
      </c>
      <c r="B30" s="17">
        <f>[1]BASE_TAB_4!B30/1000</f>
        <v>6346.8852300000008</v>
      </c>
      <c r="C30" s="17">
        <f>[1]BASE_TAB_4!C30/1000</f>
        <v>3010.5363399999997</v>
      </c>
      <c r="D30" s="17">
        <f>[1]BASE_TAB_4!D30/1000</f>
        <v>2546.2032000000004</v>
      </c>
      <c r="E30" s="17">
        <f>[1]BASE_TAB_4!E30/1000</f>
        <v>3578.4438300000002</v>
      </c>
      <c r="F30" s="17">
        <f>[1]BASE_TAB_4!F30/1000</f>
        <v>3344.3625699999998</v>
      </c>
      <c r="G30" s="17">
        <f>[1]BASE_TAB_4!G30/1000</f>
        <v>3107.65789</v>
      </c>
      <c r="H30" s="17">
        <f>[1]BASE_TAB_4!H30/1000</f>
        <v>3500.5013900000004</v>
      </c>
      <c r="I30" s="17">
        <f>[1]BASE_TAB_4!I30/1000</f>
        <v>3478.1761200000001</v>
      </c>
      <c r="J30" s="17">
        <f>[1]BASE_TAB_4!J30/1000</f>
        <v>3001.3602799999999</v>
      </c>
      <c r="K30" s="17">
        <f>[1]BASE_TAB_4!K30/1000</f>
        <v>2647.4464700000003</v>
      </c>
      <c r="L30" s="17">
        <f>[1]BASE_TAB_4!L30/1000</f>
        <v>3752.1114900000002</v>
      </c>
      <c r="M30" s="17">
        <f>[1]BASE_TAB_4!M30/1000</f>
        <v>3301.5611899999999</v>
      </c>
      <c r="N30" s="18">
        <f t="shared" si="0"/>
        <v>41615.246000000006</v>
      </c>
    </row>
    <row r="31" spans="1:14" x14ac:dyDescent="0.2">
      <c r="A31" s="16" t="s">
        <v>69</v>
      </c>
      <c r="B31" s="17">
        <f>[1]BASE_TAB_4!B33/1000</f>
        <v>6671.7811500000007</v>
      </c>
      <c r="C31" s="17">
        <f>[1]BASE_TAB_4!C33/1000</f>
        <v>6297.01253</v>
      </c>
      <c r="D31" s="17">
        <f>[1]BASE_TAB_4!D33/1000</f>
        <v>5218.8624</v>
      </c>
      <c r="E31" s="17">
        <f>[1]BASE_TAB_4!E33/1000</f>
        <v>6041.3691100000005</v>
      </c>
      <c r="F31" s="17">
        <f>[1]BASE_TAB_4!F33/1000</f>
        <v>4969.9880700000003</v>
      </c>
      <c r="G31" s="17">
        <f>[1]BASE_TAB_4!G33/1000</f>
        <v>6014.04007</v>
      </c>
      <c r="H31" s="17">
        <f>[1]BASE_TAB_4!H33/1000</f>
        <v>5720.9955999999993</v>
      </c>
      <c r="I31" s="17">
        <f>[1]BASE_TAB_4!I33/1000</f>
        <v>5766.3451599999999</v>
      </c>
      <c r="J31" s="17">
        <f>[1]BASE_TAB_4!J33/1000</f>
        <v>5636.4198499999993</v>
      </c>
      <c r="K31" s="17">
        <f>[1]BASE_TAB_4!K33/1000</f>
        <v>6005.7322199999999</v>
      </c>
      <c r="L31" s="17">
        <f>[1]BASE_TAB_4!L33/1000</f>
        <v>6000.3857600000001</v>
      </c>
      <c r="M31" s="17">
        <f>[1]BASE_TAB_4!M33/1000</f>
        <v>6736.6480899999997</v>
      </c>
      <c r="N31" s="18">
        <f t="shared" si="0"/>
        <v>71079.580009999991</v>
      </c>
    </row>
    <row r="32" spans="1:14" x14ac:dyDescent="0.2">
      <c r="A32" s="16" t="s">
        <v>60</v>
      </c>
      <c r="B32" s="17">
        <f>[1]BASE_TAB_4!B35/1000</f>
        <v>10516.884960000001</v>
      </c>
      <c r="C32" s="17">
        <f>[1]BASE_TAB_4!C35/1000</f>
        <v>4984.9594800000004</v>
      </c>
      <c r="D32" s="17">
        <f>[1]BASE_TAB_4!D35/1000</f>
        <v>5732.9444899999999</v>
      </c>
      <c r="E32" s="17">
        <f>[1]BASE_TAB_4!E35/1000</f>
        <v>6113.1939700000003</v>
      </c>
      <c r="F32" s="17">
        <f>[1]BASE_TAB_4!F35/1000</f>
        <v>5254.1464100000003</v>
      </c>
      <c r="G32" s="17">
        <f>[1]BASE_TAB_4!G35/1000</f>
        <v>6556.4752899999994</v>
      </c>
      <c r="H32" s="17">
        <f>[1]BASE_TAB_4!H35/1000</f>
        <v>7545.4012499999999</v>
      </c>
      <c r="I32" s="17">
        <f>[1]BASE_TAB_4!I35/1000</f>
        <v>6001.6474500000004</v>
      </c>
      <c r="J32" s="17">
        <f>[1]BASE_TAB_4!J35/1000</f>
        <v>6713.1600900000012</v>
      </c>
      <c r="K32" s="17">
        <f>[1]BASE_TAB_4!K35/1000</f>
        <v>6436.4853100000009</v>
      </c>
      <c r="L32" s="17">
        <f>[1]BASE_TAB_4!L35/1000</f>
        <v>5862.7052200000007</v>
      </c>
      <c r="M32" s="17">
        <f>[1]BASE_TAB_4!M35/1000</f>
        <v>8806.0957500000004</v>
      </c>
      <c r="N32" s="18">
        <f t="shared" si="0"/>
        <v>80524.099670000025</v>
      </c>
    </row>
    <row r="33" spans="1:14" x14ac:dyDescent="0.2">
      <c r="A33" s="8" t="s">
        <v>64</v>
      </c>
      <c r="B33" s="17">
        <f>[1]BASE_TAB_4!B31/1000</f>
        <v>5083.9938099999999</v>
      </c>
      <c r="C33" s="17">
        <f>[1]BASE_TAB_4!C31/1000</f>
        <v>5778.0630899999996</v>
      </c>
      <c r="D33" s="17">
        <f>[1]BASE_TAB_4!D31/1000</f>
        <v>5947.9517999999998</v>
      </c>
      <c r="E33" s="17">
        <f>[1]BASE_TAB_4!E31/1000</f>
        <v>6184.5058100000015</v>
      </c>
      <c r="F33" s="17">
        <f>[1]BASE_TAB_4!F31/1000</f>
        <v>5839.6844499999997</v>
      </c>
      <c r="G33" s="17">
        <f>[1]BASE_TAB_4!G31/1000</f>
        <v>6576.9525900000008</v>
      </c>
      <c r="H33" s="17">
        <f>[1]BASE_TAB_4!H31/1000</f>
        <v>6292.0949799999989</v>
      </c>
      <c r="I33" s="17">
        <f>[1]BASE_TAB_4!I31/1000</f>
        <v>7079.0357200000008</v>
      </c>
      <c r="J33" s="17">
        <f>[1]BASE_TAB_4!J31/1000</f>
        <v>6427.0801899999997</v>
      </c>
      <c r="K33" s="17">
        <f>[1]BASE_TAB_4!K31/1000</f>
        <v>6422.0563800000009</v>
      </c>
      <c r="L33" s="17">
        <f>[1]BASE_TAB_4!L31/1000</f>
        <v>6759.1190800000004</v>
      </c>
      <c r="M33" s="17">
        <f>[1]BASE_TAB_4!M31/1000</f>
        <v>7366.2729800000006</v>
      </c>
      <c r="N33" s="18">
        <f t="shared" si="0"/>
        <v>75756.810880000005</v>
      </c>
    </row>
    <row r="34" spans="1:14" x14ac:dyDescent="0.2">
      <c r="A34" s="8" t="s">
        <v>57</v>
      </c>
      <c r="B34" s="17">
        <f>[1]BASE_TAB_4!B32/1000</f>
        <v>1963.33484</v>
      </c>
      <c r="C34" s="17">
        <f>[1]BASE_TAB_4!C32/1000</f>
        <v>2255.7427200000002</v>
      </c>
      <c r="D34" s="17">
        <f>[1]BASE_TAB_4!D32/1000</f>
        <v>2107.6907200000001</v>
      </c>
      <c r="E34" s="17">
        <f>[1]BASE_TAB_4!E32/1000</f>
        <v>2424.94092</v>
      </c>
      <c r="F34" s="17">
        <f>[1]BASE_TAB_4!F32/1000</f>
        <v>2714.6399100000003</v>
      </c>
      <c r="G34" s="17">
        <f>[1]BASE_TAB_4!G32/1000</f>
        <v>2708.6933899999999</v>
      </c>
      <c r="H34" s="17">
        <f>[1]BASE_TAB_4!H32/1000</f>
        <v>2575.2935499999999</v>
      </c>
      <c r="I34" s="17">
        <f>[1]BASE_TAB_4!I32/1000</f>
        <v>2993.2356400000003</v>
      </c>
      <c r="J34" s="17">
        <f>[1]BASE_TAB_4!J32/1000</f>
        <v>3169.5072700000001</v>
      </c>
      <c r="K34" s="17">
        <f>[1]BASE_TAB_4!K32/1000</f>
        <v>3117.2937099999999</v>
      </c>
      <c r="L34" s="17">
        <f>[1]BASE_TAB_4!L32/1000</f>
        <v>2571.67569</v>
      </c>
      <c r="M34" s="17">
        <f>[1]BASE_TAB_4!M32/1000</f>
        <v>2852.2119900000002</v>
      </c>
      <c r="N34" s="18">
        <f t="shared" si="0"/>
        <v>31454.260349999997</v>
      </c>
    </row>
    <row r="35" spans="1:14" x14ac:dyDescent="0.2">
      <c r="A35" s="8" t="s">
        <v>78</v>
      </c>
      <c r="B35" s="17">
        <f>[1]BASE_TAB_4!B36/1000</f>
        <v>3735.11798</v>
      </c>
      <c r="C35" s="17">
        <f>[1]BASE_TAB_4!C36/1000</f>
        <v>3098.6974300000002</v>
      </c>
      <c r="D35" s="17">
        <f>[1]BASE_TAB_4!D36/1000</f>
        <v>3172.63985</v>
      </c>
      <c r="E35" s="17">
        <f>[1]BASE_TAB_4!E36/1000</f>
        <v>3947.7412400000003</v>
      </c>
      <c r="F35" s="17">
        <f>[1]BASE_TAB_4!F36/1000</f>
        <v>3790.3246099999997</v>
      </c>
      <c r="G35" s="17">
        <f>[1]BASE_TAB_4!G36/1000</f>
        <v>4114.2955700000002</v>
      </c>
      <c r="H35" s="17">
        <f>[1]BASE_TAB_4!H36/1000</f>
        <v>3709.5314399999997</v>
      </c>
      <c r="I35" s="17">
        <f>[1]BASE_TAB_4!I36/1000</f>
        <v>4060.95606</v>
      </c>
      <c r="J35" s="17">
        <f>[1]BASE_TAB_4!J36/1000</f>
        <v>4044.3325199999999</v>
      </c>
      <c r="K35" s="17">
        <f>[1]BASE_TAB_4!K36/1000</f>
        <v>3781.2037300000002</v>
      </c>
      <c r="L35" s="17">
        <f>[1]BASE_TAB_4!L36/1000</f>
        <v>4393.4356200000002</v>
      </c>
      <c r="M35" s="17">
        <f>[1]BASE_TAB_4!M36/1000</f>
        <v>4309.0313299999998</v>
      </c>
      <c r="N35" s="18">
        <f t="shared" si="0"/>
        <v>46157.307379999998</v>
      </c>
    </row>
    <row r="36" spans="1:14" x14ac:dyDescent="0.2">
      <c r="A36" s="8" t="s">
        <v>58</v>
      </c>
      <c r="B36" s="17">
        <f>([1]BASE_TAB_4!B34+[1]BASE_TAB_4!B26+[1]BASE_TAB_4!B27+[1]BASE_TAB_4!B28)/1000</f>
        <v>15821.915400000004</v>
      </c>
      <c r="C36" s="17">
        <f>([1]BASE_TAB_4!C34+[1]BASE_TAB_4!C26+[1]BASE_TAB_4!C27+[1]BASE_TAB_4!C28)/1000</f>
        <v>11840.208059999999</v>
      </c>
      <c r="D36" s="17">
        <f>([1]BASE_TAB_4!D34+[1]BASE_TAB_4!D26+[1]BASE_TAB_4!D27+[1]BASE_TAB_4!D28)/1000</f>
        <v>11373.681779999997</v>
      </c>
      <c r="E36" s="17">
        <f>([1]BASE_TAB_4!E34+[1]BASE_TAB_4!E26+[1]BASE_TAB_4!E27+[1]BASE_TAB_4!E28)/1000</f>
        <v>11152.826019999997</v>
      </c>
      <c r="F36" s="17">
        <f>([1]BASE_TAB_4!F34+[1]BASE_TAB_4!F26+[1]BASE_TAB_4!F27+[1]BASE_TAB_4!F28)/1000</f>
        <v>11822.088149999998</v>
      </c>
      <c r="G36" s="17">
        <f>([1]BASE_TAB_4!G34+[1]BASE_TAB_4!G26+[1]BASE_TAB_4!G27+[1]BASE_TAB_4!G28)/1000</f>
        <v>12444.392119999997</v>
      </c>
      <c r="H36" s="17">
        <f>([1]BASE_TAB_4!H34+[1]BASE_TAB_4!H26+[1]BASE_TAB_4!H27+[1]BASE_TAB_4!H28)/1000</f>
        <v>12798.342310000002</v>
      </c>
      <c r="I36" s="17">
        <f>([1]BASE_TAB_4!I34+[1]BASE_TAB_4!I26+[1]BASE_TAB_4!I27+[1]BASE_TAB_4!I28)/1000</f>
        <v>12497.569230000003</v>
      </c>
      <c r="J36" s="17">
        <f>([1]BASE_TAB_4!J34+[1]BASE_TAB_4!J26+[1]BASE_TAB_4!J27+[1]BASE_TAB_4!J28)/1000</f>
        <v>12312.821810000001</v>
      </c>
      <c r="K36" s="17">
        <f>([1]BASE_TAB_4!K34+[1]BASE_TAB_4!K26+[1]BASE_TAB_4!K27+[1]BASE_TAB_4!K28)/1000</f>
        <v>10789.63473</v>
      </c>
      <c r="L36" s="17">
        <f>([1]BASE_TAB_4!L34+[1]BASE_TAB_4!L26+[1]BASE_TAB_4!L27+[1]BASE_TAB_4!L28)/1000</f>
        <v>12038.574819999998</v>
      </c>
      <c r="M36" s="17">
        <f>([1]BASE_TAB_4!M34+[1]BASE_TAB_4!M26+[1]BASE_TAB_4!M27+[1]BASE_TAB_4!M28)/1000</f>
        <v>12129.181219999999</v>
      </c>
      <c r="N36" s="18">
        <f t="shared" si="0"/>
        <v>147021.23565000002</v>
      </c>
    </row>
    <row r="37" spans="1:14" x14ac:dyDescent="0.2">
      <c r="A37" s="7" t="s">
        <v>70</v>
      </c>
      <c r="B37" s="14">
        <f t="shared" ref="B37:M37" si="4">SUM(B38:B39)</f>
        <v>6692.0445400000008</v>
      </c>
      <c r="C37" s="14">
        <f t="shared" si="4"/>
        <v>4133.39264</v>
      </c>
      <c r="D37" s="14">
        <f t="shared" si="4"/>
        <v>4006.4274999999998</v>
      </c>
      <c r="E37" s="14">
        <f t="shared" si="4"/>
        <v>3853.4524799999995</v>
      </c>
      <c r="F37" s="14">
        <f t="shared" si="4"/>
        <v>3799.06738</v>
      </c>
      <c r="G37" s="14">
        <f t="shared" si="4"/>
        <v>3239.1370799999995</v>
      </c>
      <c r="H37" s="14">
        <f t="shared" si="4"/>
        <v>4834.9198299999998</v>
      </c>
      <c r="I37" s="14">
        <f t="shared" si="4"/>
        <v>4037.2527700000001</v>
      </c>
      <c r="J37" s="14">
        <f t="shared" si="4"/>
        <v>3438.8067800000003</v>
      </c>
      <c r="K37" s="14">
        <f t="shared" si="4"/>
        <v>3575.17695</v>
      </c>
      <c r="L37" s="14">
        <f t="shared" si="4"/>
        <v>4114.8519100000003</v>
      </c>
      <c r="M37" s="14">
        <f t="shared" si="4"/>
        <v>4084.8512700000001</v>
      </c>
      <c r="N37" s="15">
        <f t="shared" si="0"/>
        <v>49809.381129999994</v>
      </c>
    </row>
    <row r="38" spans="1:14" x14ac:dyDescent="0.2">
      <c r="A38" s="8" t="s">
        <v>71</v>
      </c>
      <c r="B38" s="17">
        <f>[1]BASE_TAB_4!B40/1000</f>
        <v>4314.9742100000003</v>
      </c>
      <c r="C38" s="17">
        <f>[1]BASE_TAB_4!C40/1000</f>
        <v>3198.6267900000003</v>
      </c>
      <c r="D38" s="17">
        <f>[1]BASE_TAB_4!D40/1000</f>
        <v>2537.4991</v>
      </c>
      <c r="E38" s="17">
        <f>[1]BASE_TAB_4!E40/1000</f>
        <v>2490.2250299999996</v>
      </c>
      <c r="F38" s="17">
        <f>[1]BASE_TAB_4!F40/1000</f>
        <v>2970.4631199999999</v>
      </c>
      <c r="G38" s="17">
        <f>[1]BASE_TAB_4!G40/1000</f>
        <v>2558.9690699999996</v>
      </c>
      <c r="H38" s="17">
        <f>[1]BASE_TAB_4!H40/1000</f>
        <v>3726.3233799999998</v>
      </c>
      <c r="I38" s="17">
        <f>[1]BASE_TAB_4!I40/1000</f>
        <v>3380.2635099999998</v>
      </c>
      <c r="J38" s="17">
        <f>[1]BASE_TAB_4!J40/1000</f>
        <v>2726.4129500000004</v>
      </c>
      <c r="K38" s="17">
        <f>[1]BASE_TAB_4!K40/1000</f>
        <v>3229.9998399999999</v>
      </c>
      <c r="L38" s="17">
        <f>[1]BASE_TAB_4!L40/1000</f>
        <v>3407.2899900000002</v>
      </c>
      <c r="M38" s="17">
        <f>[1]BASE_TAB_4!M40/1000</f>
        <v>3762.30285</v>
      </c>
      <c r="N38" s="18">
        <f t="shared" si="0"/>
        <v>38303.349840000003</v>
      </c>
    </row>
    <row r="39" spans="1:14" ht="13.5" thickBot="1" x14ac:dyDescent="0.25">
      <c r="A39" s="19" t="s">
        <v>58</v>
      </c>
      <c r="B39" s="20">
        <f>([1]BASE_TAB_4!B39)/1000</f>
        <v>2377.07033</v>
      </c>
      <c r="C39" s="20">
        <f>([1]BASE_TAB_4!C39)/1000</f>
        <v>934.76585</v>
      </c>
      <c r="D39" s="20">
        <f>([1]BASE_TAB_4!D39)/1000</f>
        <v>1468.9284</v>
      </c>
      <c r="E39" s="20">
        <f>([1]BASE_TAB_4!E39)/1000</f>
        <v>1363.2274499999999</v>
      </c>
      <c r="F39" s="20">
        <f>([1]BASE_TAB_4!F39)/1000</f>
        <v>828.60425999999995</v>
      </c>
      <c r="G39" s="20">
        <f>([1]BASE_TAB_4!G39)/1000</f>
        <v>680.16800999999998</v>
      </c>
      <c r="H39" s="20">
        <f>([1]BASE_TAB_4!H39)/1000</f>
        <v>1108.59645</v>
      </c>
      <c r="I39" s="20">
        <f>([1]BASE_TAB_4!I39)/1000</f>
        <v>656.98926000000006</v>
      </c>
      <c r="J39" s="20">
        <f>([1]BASE_TAB_4!J39)/1000</f>
        <v>712.39382999999987</v>
      </c>
      <c r="K39" s="20">
        <f>([1]BASE_TAB_4!K39)/1000</f>
        <v>345.17710999999997</v>
      </c>
      <c r="L39" s="20">
        <f>([1]BASE_TAB_4!L39)/1000</f>
        <v>707.56191999999987</v>
      </c>
      <c r="M39" s="20">
        <f>([1]BASE_TAB_4!M39)/1000</f>
        <v>322.54841999999996</v>
      </c>
      <c r="N39" s="21">
        <f t="shared" si="0"/>
        <v>11506.031289999999</v>
      </c>
    </row>
    <row r="40" spans="1:14" ht="13.5" thickTop="1" x14ac:dyDescent="0.2">
      <c r="A40" s="22" t="s">
        <v>33</v>
      </c>
      <c r="B40" s="23">
        <f t="shared" ref="B40:N40" si="5">B5+B6+B7+B8+B9+B10+B17+B27+B37</f>
        <v>403637.70113</v>
      </c>
      <c r="C40" s="23">
        <f t="shared" si="5"/>
        <v>350549.54275999992</v>
      </c>
      <c r="D40" s="23">
        <f t="shared" si="5"/>
        <v>330727.42130000005</v>
      </c>
      <c r="E40" s="23">
        <f t="shared" si="5"/>
        <v>400291.50701</v>
      </c>
      <c r="F40" s="23">
        <f t="shared" si="5"/>
        <v>368370.15574000002</v>
      </c>
      <c r="G40" s="23">
        <f t="shared" si="5"/>
        <v>380913.75336000003</v>
      </c>
      <c r="H40" s="23">
        <f t="shared" si="5"/>
        <v>375826.94808000006</v>
      </c>
      <c r="I40" s="23">
        <f t="shared" si="5"/>
        <v>392475.35476000002</v>
      </c>
      <c r="J40" s="23">
        <f t="shared" si="5"/>
        <v>389452.12780000002</v>
      </c>
      <c r="K40" s="23">
        <f t="shared" si="5"/>
        <v>418714.47155999998</v>
      </c>
      <c r="L40" s="23">
        <f t="shared" si="5"/>
        <v>365127.33467000007</v>
      </c>
      <c r="M40" s="23">
        <f t="shared" si="5"/>
        <v>386796.95373999997</v>
      </c>
      <c r="N40" s="23">
        <f t="shared" si="5"/>
        <v>4562883.2719099997</v>
      </c>
    </row>
    <row r="41" spans="1:14" x14ac:dyDescent="0.2">
      <c r="A41" s="24" t="s">
        <v>72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194" t="s">
        <v>79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4" x14ac:dyDescent="0.2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</row>
    <row r="44" spans="1:14" x14ac:dyDescent="0.2">
      <c r="A44" s="5" t="s">
        <v>86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7" spans="1:14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mergeCells count="1">
    <mergeCell ref="A42:N43"/>
  </mergeCells>
  <phoneticPr fontId="15" type="noConversion"/>
  <pageMargins left="0.11811023622047245" right="0.2800000000000000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45"/>
  <sheetViews>
    <sheetView workbookViewId="0"/>
  </sheetViews>
  <sheetFormatPr defaultRowHeight="12.75" x14ac:dyDescent="0.2"/>
  <cols>
    <col min="1" max="1" width="39.85546875" customWidth="1"/>
    <col min="2" max="2" width="15" bestFit="1" customWidth="1"/>
    <col min="3" max="6" width="9" customWidth="1"/>
    <col min="7" max="11" width="9" bestFit="1" customWidth="1"/>
    <col min="13" max="13" width="9.42578125" bestFit="1" customWidth="1"/>
    <col min="14" max="14" width="14.140625" customWidth="1"/>
  </cols>
  <sheetData>
    <row r="1" spans="1:14" x14ac:dyDescent="0.2">
      <c r="A1" s="1" t="s">
        <v>83</v>
      </c>
      <c r="J1" s="6"/>
      <c r="K1" s="6"/>
      <c r="L1" s="6"/>
    </row>
    <row r="3" spans="1:14" x14ac:dyDescent="0.2">
      <c r="N3" s="2" t="s">
        <v>31</v>
      </c>
    </row>
    <row r="4" spans="1:14" ht="13.5" thickBot="1" x14ac:dyDescent="0.25">
      <c r="A4" s="25" t="s">
        <v>34</v>
      </c>
      <c r="B4" s="26" t="s">
        <v>35</v>
      </c>
      <c r="C4" s="26" t="s">
        <v>36</v>
      </c>
      <c r="D4" s="26" t="s">
        <v>37</v>
      </c>
      <c r="E4" s="26" t="s">
        <v>38</v>
      </c>
      <c r="F4" s="26" t="s">
        <v>39</v>
      </c>
      <c r="G4" s="26" t="s">
        <v>40</v>
      </c>
      <c r="H4" s="26" t="s">
        <v>41</v>
      </c>
      <c r="I4" s="26" t="s">
        <v>42</v>
      </c>
      <c r="J4" s="26" t="s">
        <v>43</v>
      </c>
      <c r="K4" s="26" t="s">
        <v>44</v>
      </c>
      <c r="L4" s="26" t="s">
        <v>45</v>
      </c>
      <c r="M4" s="26" t="s">
        <v>46</v>
      </c>
      <c r="N4" s="27">
        <v>2011</v>
      </c>
    </row>
    <row r="5" spans="1:14" ht="13.5" thickTop="1" x14ac:dyDescent="0.2">
      <c r="A5" s="1" t="s">
        <v>47</v>
      </c>
      <c r="B5" s="14">
        <v>15774.40611</v>
      </c>
      <c r="C5" s="14">
        <v>30368.006390000002</v>
      </c>
      <c r="D5" s="14">
        <v>31318.930230000002</v>
      </c>
      <c r="E5" s="14">
        <v>31057.376960000001</v>
      </c>
      <c r="F5" s="14">
        <v>29912.63622</v>
      </c>
      <c r="G5" s="14">
        <v>29221.8148</v>
      </c>
      <c r="H5" s="14">
        <v>32126.941039999998</v>
      </c>
      <c r="I5" s="14">
        <v>32263.141500000002</v>
      </c>
      <c r="J5" s="14">
        <v>29139.918450000001</v>
      </c>
      <c r="K5" s="14">
        <f>[3]BASE_TAB_4!W44/1000</f>
        <v>31586.382040000004</v>
      </c>
      <c r="L5" s="14">
        <v>2590.3957999999998</v>
      </c>
      <c r="M5" s="14">
        <v>63550.101670000004</v>
      </c>
      <c r="N5" s="45">
        <v>359112.62488000002</v>
      </c>
    </row>
    <row r="6" spans="1:14" x14ac:dyDescent="0.2">
      <c r="A6" s="1" t="s">
        <v>48</v>
      </c>
      <c r="B6" s="14">
        <v>84058.71848000001</v>
      </c>
      <c r="C6" s="14">
        <v>70921.260559999995</v>
      </c>
      <c r="D6" s="14">
        <v>76688.348440000002</v>
      </c>
      <c r="E6" s="14">
        <v>81509.424579999992</v>
      </c>
      <c r="F6" s="14">
        <v>86740.734120000008</v>
      </c>
      <c r="G6" s="14">
        <v>88603.274369999999</v>
      </c>
      <c r="H6" s="14">
        <v>83721.217449999996</v>
      </c>
      <c r="I6" s="14">
        <v>84848.240919999997</v>
      </c>
      <c r="J6" s="14">
        <v>92890.278150000013</v>
      </c>
      <c r="K6" s="14">
        <f>[3]BASE_TAB_4!W42/1000</f>
        <v>91296.389110000004</v>
      </c>
      <c r="L6" s="14">
        <v>83727.037230000002</v>
      </c>
      <c r="M6" s="14">
        <v>90720.679250000001</v>
      </c>
      <c r="N6" s="45">
        <v>1018202.49492</v>
      </c>
    </row>
    <row r="7" spans="1:14" x14ac:dyDescent="0.2">
      <c r="A7" s="1" t="s">
        <v>49</v>
      </c>
      <c r="B7" s="14">
        <v>84043.555139999997</v>
      </c>
      <c r="C7" s="14">
        <v>69090.969430000012</v>
      </c>
      <c r="D7" s="14">
        <v>75477.155859999999</v>
      </c>
      <c r="E7" s="14">
        <v>67660.820650000009</v>
      </c>
      <c r="F7" s="14">
        <v>72548.523939999999</v>
      </c>
      <c r="G7" s="14">
        <v>82239.061119999984</v>
      </c>
      <c r="H7" s="14">
        <v>71300.938750000016</v>
      </c>
      <c r="I7" s="14">
        <v>67871.642989999993</v>
      </c>
      <c r="J7" s="14">
        <v>74155.967250000002</v>
      </c>
      <c r="K7" s="14">
        <f>([3]BASE_TAB_4!W43)/1000</f>
        <v>79454.375080000013</v>
      </c>
      <c r="L7" s="14">
        <v>77936.756069999989</v>
      </c>
      <c r="M7" s="14">
        <v>133756.46708999999</v>
      </c>
      <c r="N7" s="45">
        <v>956079.26377000008</v>
      </c>
    </row>
    <row r="8" spans="1:14" x14ac:dyDescent="0.2">
      <c r="A8" s="1" t="s">
        <v>50</v>
      </c>
      <c r="B8" s="14">
        <v>40043.847259999995</v>
      </c>
      <c r="C8" s="14">
        <v>30080.11205</v>
      </c>
      <c r="D8" s="14">
        <v>34218.041700000002</v>
      </c>
      <c r="E8" s="14">
        <v>36589.068850000003</v>
      </c>
      <c r="F8" s="14">
        <v>33106.890050000002</v>
      </c>
      <c r="G8" s="14">
        <v>32829.534930000002</v>
      </c>
      <c r="H8" s="14">
        <v>32018.226039999998</v>
      </c>
      <c r="I8" s="14">
        <v>31977.5717</v>
      </c>
      <c r="J8" s="14">
        <v>35935.648850000005</v>
      </c>
      <c r="K8" s="14">
        <f>[3]BASE_TAB_4!W45/1000</f>
        <v>32359.400029999997</v>
      </c>
      <c r="L8" s="14">
        <v>31103.147529999998</v>
      </c>
      <c r="M8" s="14">
        <v>33204.304670000012</v>
      </c>
      <c r="N8" s="45">
        <v>404125.80476000009</v>
      </c>
    </row>
    <row r="9" spans="1:14" x14ac:dyDescent="0.2">
      <c r="A9" s="1" t="s">
        <v>51</v>
      </c>
      <c r="B9" s="14">
        <v>258.37073000000004</v>
      </c>
      <c r="C9" s="14">
        <v>268.01294000000001</v>
      </c>
      <c r="D9" s="14">
        <v>302.74442999999997</v>
      </c>
      <c r="E9" s="14">
        <v>288.71184000000005</v>
      </c>
      <c r="F9" s="14">
        <v>266.16987999999998</v>
      </c>
      <c r="G9" s="14">
        <v>264.18448999999998</v>
      </c>
      <c r="H9" s="14">
        <v>295.31471999999997</v>
      </c>
      <c r="I9" s="14">
        <v>256.97874000000002</v>
      </c>
      <c r="J9" s="14">
        <v>294.61892999999998</v>
      </c>
      <c r="K9" s="14">
        <f>[3]BASE_TAB_4!W3/1000</f>
        <v>316.92220000000003</v>
      </c>
      <c r="L9" s="14">
        <v>277.87878000000001</v>
      </c>
      <c r="M9" s="14">
        <v>255.79698999999999</v>
      </c>
      <c r="N9" s="45">
        <v>3345.93021</v>
      </c>
    </row>
    <row r="10" spans="1:14" x14ac:dyDescent="0.2">
      <c r="A10" s="1" t="s">
        <v>52</v>
      </c>
      <c r="B10" s="14">
        <v>34008.951399999998</v>
      </c>
      <c r="C10" s="14">
        <v>31785.658329999998</v>
      </c>
      <c r="D10" s="14">
        <v>33511.929040000003</v>
      </c>
      <c r="E10" s="14">
        <v>42369.263079999997</v>
      </c>
      <c r="F10" s="14">
        <v>31686.07548</v>
      </c>
      <c r="G10" s="14">
        <v>79003.735049999988</v>
      </c>
      <c r="H10" s="14">
        <v>45123.208980000003</v>
      </c>
      <c r="I10" s="14">
        <v>44089.046740000005</v>
      </c>
      <c r="J10" s="14">
        <v>39575.989560000002</v>
      </c>
      <c r="K10" s="14">
        <f>SUM(K11:K16)</f>
        <v>46049.835860000007</v>
      </c>
      <c r="L10" s="14">
        <v>40347.161719999989</v>
      </c>
      <c r="M10" s="14">
        <v>59447.502219999995</v>
      </c>
      <c r="N10" s="45">
        <v>524463.67059999995</v>
      </c>
    </row>
    <row r="11" spans="1:14" x14ac:dyDescent="0.2">
      <c r="A11" s="4" t="s">
        <v>53</v>
      </c>
      <c r="B11" s="17">
        <v>14550.18649</v>
      </c>
      <c r="C11" s="17">
        <v>13980.862160000001</v>
      </c>
      <c r="D11" s="17">
        <v>12444.35518</v>
      </c>
      <c r="E11" s="17">
        <v>12643.65662</v>
      </c>
      <c r="F11" s="17">
        <v>12290.762289999999</v>
      </c>
      <c r="G11" s="17">
        <v>50290.084369999997</v>
      </c>
      <c r="H11" s="17">
        <v>13108.68873</v>
      </c>
      <c r="I11" s="17">
        <v>14856.90416</v>
      </c>
      <c r="J11" s="17">
        <v>14800.71847</v>
      </c>
      <c r="K11" s="17">
        <f>[3]BASE_TAB_4!W5/1000</f>
        <v>16742.66043</v>
      </c>
      <c r="L11" s="17">
        <v>17244.446</v>
      </c>
      <c r="M11" s="17">
        <v>13468.19492</v>
      </c>
      <c r="N11" s="45">
        <v>206421.51981999999</v>
      </c>
    </row>
    <row r="12" spans="1:14" x14ac:dyDescent="0.2">
      <c r="A12" s="4" t="s">
        <v>54</v>
      </c>
      <c r="B12" s="17">
        <v>6584.4453800000001</v>
      </c>
      <c r="C12" s="17">
        <v>6026.0555599999998</v>
      </c>
      <c r="D12" s="17">
        <v>5924.0675499999998</v>
      </c>
      <c r="E12" s="17">
        <v>6019.4632799999999</v>
      </c>
      <c r="F12" s="17">
        <v>6201.6193400000002</v>
      </c>
      <c r="G12" s="17">
        <v>11202.243380000002</v>
      </c>
      <c r="H12" s="17">
        <v>17609.413670000002</v>
      </c>
      <c r="I12" s="17">
        <v>12924.23619</v>
      </c>
      <c r="J12" s="17">
        <v>8091.2706799999996</v>
      </c>
      <c r="K12" s="17">
        <f>[3]BASE_TAB_4!W6/1000</f>
        <v>12668.725560000001</v>
      </c>
      <c r="L12" s="17">
        <v>7659.4294199999995</v>
      </c>
      <c r="M12" s="17">
        <v>16121.099880000002</v>
      </c>
      <c r="N12" s="45">
        <v>117032.06989000001</v>
      </c>
    </row>
    <row r="13" spans="1:14" x14ac:dyDescent="0.2">
      <c r="A13" t="s">
        <v>55</v>
      </c>
      <c r="B13" s="17">
        <v>2145.0946800000002</v>
      </c>
      <c r="C13" s="17">
        <v>2095.8802500000002</v>
      </c>
      <c r="D13" s="17">
        <v>2359.97874</v>
      </c>
      <c r="E13" s="17">
        <v>3039.5294800000001</v>
      </c>
      <c r="F13" s="17">
        <v>2583.5880000000002</v>
      </c>
      <c r="G13" s="17">
        <v>2986.4958500000002</v>
      </c>
      <c r="H13" s="17">
        <v>2193.9530600000003</v>
      </c>
      <c r="I13" s="17">
        <v>2757.1714200000001</v>
      </c>
      <c r="J13" s="17">
        <v>2822.8020799999999</v>
      </c>
      <c r="K13" s="17">
        <f>[3]BASE_TAB_4!W4/1000</f>
        <v>2339.0265299999996</v>
      </c>
      <c r="L13" s="17">
        <v>2247.0862900000002</v>
      </c>
      <c r="M13" s="17">
        <v>2875.2688199999998</v>
      </c>
      <c r="N13" s="45">
        <v>30412.656610000002</v>
      </c>
    </row>
    <row r="14" spans="1:14" x14ac:dyDescent="0.2">
      <c r="A14" t="s">
        <v>56</v>
      </c>
      <c r="B14" s="17">
        <v>1987.34699</v>
      </c>
      <c r="C14" s="17">
        <v>1981.4990400000002</v>
      </c>
      <c r="D14" s="17">
        <v>2817.5721000000003</v>
      </c>
      <c r="E14" s="17">
        <v>2380.2018499999999</v>
      </c>
      <c r="F14" s="17">
        <v>2012.81404</v>
      </c>
      <c r="G14" s="17">
        <v>2624.0250699999997</v>
      </c>
      <c r="H14" s="17">
        <v>2686.1472999999996</v>
      </c>
      <c r="I14" s="17">
        <v>2224.7629300000003</v>
      </c>
      <c r="J14" s="17">
        <v>2991.4102799999996</v>
      </c>
      <c r="K14" s="17">
        <f>[3]BASE_TAB_4!W12/1000</f>
        <v>3405.7174100000002</v>
      </c>
      <c r="L14" s="17">
        <v>2330.9786099999997</v>
      </c>
      <c r="M14" s="17">
        <v>2698.5850099999998</v>
      </c>
      <c r="N14" s="45">
        <v>30142.150259999999</v>
      </c>
    </row>
    <row r="15" spans="1:14" x14ac:dyDescent="0.2">
      <c r="A15" t="s">
        <v>57</v>
      </c>
      <c r="B15" s="17">
        <v>1859.2344699999999</v>
      </c>
      <c r="C15" s="17">
        <v>912.99112000000002</v>
      </c>
      <c r="D15" s="17">
        <v>4059.7508499999999</v>
      </c>
      <c r="E15" s="17">
        <v>11635.32043</v>
      </c>
      <c r="F15" s="17">
        <v>2454.2061899999999</v>
      </c>
      <c r="G15" s="17">
        <v>4890.8143799999998</v>
      </c>
      <c r="H15" s="17">
        <v>2511.66642</v>
      </c>
      <c r="I15" s="17">
        <v>4229.8584000000001</v>
      </c>
      <c r="J15" s="17">
        <v>2712.9312099999997</v>
      </c>
      <c r="K15" s="17">
        <f>[3]BASE_TAB_4!W9/1000</f>
        <v>2885.3364700000002</v>
      </c>
      <c r="L15" s="17">
        <v>3197.3114100000003</v>
      </c>
      <c r="M15" s="17">
        <v>10514.756889999999</v>
      </c>
      <c r="N15" s="45">
        <v>51864.178240000001</v>
      </c>
    </row>
    <row r="16" spans="1:14" x14ac:dyDescent="0.2">
      <c r="A16" t="s">
        <v>58</v>
      </c>
      <c r="B16" s="17">
        <v>6882.6433899999993</v>
      </c>
      <c r="C16" s="17">
        <v>6788.3702000000003</v>
      </c>
      <c r="D16" s="17">
        <v>5906.2046200000004</v>
      </c>
      <c r="E16" s="17">
        <v>6651.0914199999997</v>
      </c>
      <c r="F16" s="17">
        <v>6143.0856199999998</v>
      </c>
      <c r="G16" s="17">
        <v>7010.0720000000001</v>
      </c>
      <c r="H16" s="17">
        <v>7013.3398000000007</v>
      </c>
      <c r="I16" s="17">
        <v>7096.1136400000005</v>
      </c>
      <c r="J16" s="17">
        <v>8156.8568399999995</v>
      </c>
      <c r="K16" s="17">
        <f>([3]BASE_TAB_4!W7+[3]BASE_TAB_4!W8+[3]BASE_TAB_4!W10+[3]BASE_TAB_4!W11)/1000</f>
        <v>8008.369459999999</v>
      </c>
      <c r="L16" s="17">
        <v>7667.9099899999965</v>
      </c>
      <c r="M16" s="17">
        <v>13769.596699999993</v>
      </c>
      <c r="N16" s="45">
        <v>88591.095779999974</v>
      </c>
    </row>
    <row r="17" spans="1:14" x14ac:dyDescent="0.2">
      <c r="A17" s="1" t="s">
        <v>59</v>
      </c>
      <c r="B17" s="14">
        <v>68584.769140000004</v>
      </c>
      <c r="C17" s="14">
        <v>57830.848389999992</v>
      </c>
      <c r="D17" s="14">
        <v>56392.539380000002</v>
      </c>
      <c r="E17" s="14">
        <v>62265.297999999995</v>
      </c>
      <c r="F17" s="14">
        <v>61995.275249999992</v>
      </c>
      <c r="G17" s="14">
        <v>76536.554759999999</v>
      </c>
      <c r="H17" s="14">
        <v>61021.83943</v>
      </c>
      <c r="I17" s="14">
        <v>57881.16085</v>
      </c>
      <c r="J17" s="14">
        <v>74188.251899999988</v>
      </c>
      <c r="K17" s="14">
        <f>SUM(K18:K26)</f>
        <v>63170.328429999987</v>
      </c>
      <c r="L17" s="14">
        <v>62061.536789999998</v>
      </c>
      <c r="M17" s="14">
        <v>84765.674780000001</v>
      </c>
      <c r="N17" s="45">
        <v>785967.71937999991</v>
      </c>
    </row>
    <row r="18" spans="1:14" x14ac:dyDescent="0.2">
      <c r="A18" s="4" t="s">
        <v>57</v>
      </c>
      <c r="B18" s="17">
        <v>12761.882460000001</v>
      </c>
      <c r="C18" s="17">
        <v>7153.7460099999998</v>
      </c>
      <c r="D18" s="17">
        <v>8721.8117200000015</v>
      </c>
      <c r="E18" s="17">
        <v>10300.215039999999</v>
      </c>
      <c r="F18" s="17">
        <v>7879.9144100000003</v>
      </c>
      <c r="G18" s="17">
        <v>13164.28614</v>
      </c>
      <c r="H18" s="17">
        <v>9740.9087200000013</v>
      </c>
      <c r="I18" s="17">
        <v>9952.9753699999983</v>
      </c>
      <c r="J18" s="17">
        <v>18464.674719999999</v>
      </c>
      <c r="K18" s="17">
        <f>[3]BASE_TAB_4!W20/1000</f>
        <v>10168.684110000002</v>
      </c>
      <c r="L18" s="17">
        <v>9125.956900000001</v>
      </c>
      <c r="M18" s="17">
        <v>26270.866410000002</v>
      </c>
      <c r="N18" s="45">
        <v>143654.3676</v>
      </c>
    </row>
    <row r="19" spans="1:14" x14ac:dyDescent="0.2">
      <c r="A19" s="4" t="s">
        <v>55</v>
      </c>
      <c r="B19" s="17">
        <v>15922.913259999999</v>
      </c>
      <c r="C19" s="17">
        <v>13855.912699999999</v>
      </c>
      <c r="D19" s="17">
        <v>12773.7814</v>
      </c>
      <c r="E19" s="17">
        <v>15900.632539999999</v>
      </c>
      <c r="F19" s="17">
        <v>14056.49634</v>
      </c>
      <c r="G19" s="17">
        <v>25017.53213</v>
      </c>
      <c r="H19" s="17">
        <v>13093.627980000001</v>
      </c>
      <c r="I19" s="17">
        <v>13659.237150000001</v>
      </c>
      <c r="J19" s="17">
        <v>16291.141380000001</v>
      </c>
      <c r="K19" s="17">
        <f>[3]BASE_TAB_4!W14/1000</f>
        <v>15317.844659999997</v>
      </c>
      <c r="L19" s="17">
        <v>15493.410520000001</v>
      </c>
      <c r="M19" s="17">
        <v>17025.284680000001</v>
      </c>
      <c r="N19" s="45">
        <v>188421.21841</v>
      </c>
    </row>
    <row r="20" spans="1:14" x14ac:dyDescent="0.2">
      <c r="A20" s="4" t="s">
        <v>53</v>
      </c>
      <c r="B20" s="17">
        <v>13436.207460000001</v>
      </c>
      <c r="C20" s="17">
        <v>8981.832910000001</v>
      </c>
      <c r="D20" s="17">
        <v>10782.229509999999</v>
      </c>
      <c r="E20" s="17">
        <v>10369.597659999999</v>
      </c>
      <c r="F20" s="17">
        <v>10399.690859999999</v>
      </c>
      <c r="G20" s="17">
        <v>10636.559449999999</v>
      </c>
      <c r="H20" s="17">
        <v>9726.5783599999995</v>
      </c>
      <c r="I20" s="17">
        <v>9597.3584300000002</v>
      </c>
      <c r="J20" s="17">
        <v>10453.26174</v>
      </c>
      <c r="K20" s="17">
        <f>[3]BASE_TAB_4!W16/1000</f>
        <v>11379.074059999999</v>
      </c>
      <c r="L20" s="17">
        <v>10121.746519999999</v>
      </c>
      <c r="M20" s="17">
        <v>9493.2113100000006</v>
      </c>
      <c r="N20" s="45">
        <v>125377.27696000002</v>
      </c>
    </row>
    <row r="21" spans="1:14" x14ac:dyDescent="0.2">
      <c r="A21" s="4" t="s">
        <v>60</v>
      </c>
      <c r="B21" s="17">
        <v>1693.8684899999998</v>
      </c>
      <c r="C21" s="17">
        <v>4701.3172000000004</v>
      </c>
      <c r="D21" s="17">
        <v>2929.1886499999996</v>
      </c>
      <c r="E21" s="17">
        <v>1814.8688600000003</v>
      </c>
      <c r="F21" s="17">
        <v>3142.02</v>
      </c>
      <c r="G21" s="17">
        <v>1971.6708399999998</v>
      </c>
      <c r="H21" s="17">
        <v>5140.3866499999986</v>
      </c>
      <c r="I21" s="17">
        <v>1423.6306499999998</v>
      </c>
      <c r="J21" s="17">
        <v>1510.7490899999998</v>
      </c>
      <c r="K21" s="17">
        <f>([3]BASE_TAB_4!W23)/1000</f>
        <v>1820.1189499999998</v>
      </c>
      <c r="L21" s="17">
        <v>1860.3985999999995</v>
      </c>
      <c r="M21" s="17">
        <v>1663.7093500000015</v>
      </c>
      <c r="N21" s="45">
        <v>29185.722370000003</v>
      </c>
    </row>
    <row r="22" spans="1:14" x14ac:dyDescent="0.2">
      <c r="A22" s="4" t="s">
        <v>61</v>
      </c>
      <c r="B22" s="17">
        <v>4087.7146899999998</v>
      </c>
      <c r="C22" s="17">
        <v>3979.77916</v>
      </c>
      <c r="D22" s="17">
        <v>3414.59159</v>
      </c>
      <c r="E22" s="17">
        <v>3846.0151900000001</v>
      </c>
      <c r="F22" s="17">
        <v>3079.9643900000001</v>
      </c>
      <c r="G22" s="17">
        <v>4884.03496</v>
      </c>
      <c r="H22" s="17">
        <v>2555.0038799999998</v>
      </c>
      <c r="I22" s="17">
        <v>2825.0978399999999</v>
      </c>
      <c r="J22" s="17">
        <v>4427.1832199999999</v>
      </c>
      <c r="K22" s="17">
        <f>[3]BASE_TAB_4!W15/1000</f>
        <v>4013.7214599999998</v>
      </c>
      <c r="L22" s="17">
        <v>4278.6369199999999</v>
      </c>
      <c r="M22" s="17">
        <v>4416.3631599999999</v>
      </c>
      <c r="N22" s="45">
        <v>45289.995730000002</v>
      </c>
    </row>
    <row r="23" spans="1:14" x14ac:dyDescent="0.2">
      <c r="A23" s="4" t="s">
        <v>62</v>
      </c>
      <c r="B23" s="17">
        <v>6882.2321199999997</v>
      </c>
      <c r="C23" s="17">
        <v>8139.7634900000003</v>
      </c>
      <c r="D23" s="17">
        <v>5086.8661400000001</v>
      </c>
      <c r="E23" s="17">
        <v>7199.7982099999999</v>
      </c>
      <c r="F23" s="17">
        <v>6319.3654299999998</v>
      </c>
      <c r="G23" s="17">
        <v>6607.8752400000003</v>
      </c>
      <c r="H23" s="17">
        <v>6924.8285800000003</v>
      </c>
      <c r="I23" s="17">
        <v>6490.8260899999996</v>
      </c>
      <c r="J23" s="17">
        <v>8129.3699100000003</v>
      </c>
      <c r="K23" s="17">
        <f>[3]BASE_TAB_4!W17/1000</f>
        <v>7271.4652400000004</v>
      </c>
      <c r="L23" s="17">
        <v>7591.6365700000006</v>
      </c>
      <c r="M23" s="17">
        <v>7010.6784400000006</v>
      </c>
      <c r="N23" s="45">
        <v>83654.705460000012</v>
      </c>
    </row>
    <row r="24" spans="1:14" x14ac:dyDescent="0.2">
      <c r="A24" s="4" t="s">
        <v>63</v>
      </c>
      <c r="B24" s="17">
        <v>3050.9465099999998</v>
      </c>
      <c r="C24" s="17">
        <v>2251.3934599999998</v>
      </c>
      <c r="D24" s="17">
        <v>2514.0906600000003</v>
      </c>
      <c r="E24" s="17">
        <v>3301.2975799999999</v>
      </c>
      <c r="F24" s="17">
        <v>3650.1134900000002</v>
      </c>
      <c r="G24" s="17">
        <v>3066.7759999999998</v>
      </c>
      <c r="H24" s="17">
        <v>3226.3921</v>
      </c>
      <c r="I24" s="17">
        <v>2960.3626300000001</v>
      </c>
      <c r="J24" s="17">
        <v>3727.2187200000003</v>
      </c>
      <c r="K24" s="17">
        <f>[3]BASE_TAB_4!W18/1000</f>
        <v>3298.4779600000002</v>
      </c>
      <c r="L24" s="17">
        <v>3934.3582999999999</v>
      </c>
      <c r="M24" s="17">
        <v>4797.8719600000004</v>
      </c>
      <c r="N24" s="45">
        <v>39795.660430000004</v>
      </c>
    </row>
    <row r="25" spans="1:14" x14ac:dyDescent="0.2">
      <c r="A25" t="s">
        <v>64</v>
      </c>
      <c r="B25" s="17">
        <v>2628.3876700000001</v>
      </c>
      <c r="C25" s="17">
        <v>2985.6642400000001</v>
      </c>
      <c r="D25" s="17">
        <v>3522.8135899999997</v>
      </c>
      <c r="E25" s="17">
        <v>3655.2664100000002</v>
      </c>
      <c r="F25" s="17">
        <v>7092.3850499999999</v>
      </c>
      <c r="G25" s="17">
        <v>3727.2723500000002</v>
      </c>
      <c r="H25" s="17">
        <v>4384.72793</v>
      </c>
      <c r="I25" s="17">
        <v>3751.6174900000001</v>
      </c>
      <c r="J25" s="17">
        <v>3841.7694500000002</v>
      </c>
      <c r="K25" s="17">
        <f>[3]BASE_TAB_4!W19/1000</f>
        <v>3446.0346199999999</v>
      </c>
      <c r="L25" s="17">
        <v>3108.6503299999999</v>
      </c>
      <c r="M25" s="17">
        <v>5064.1499699999995</v>
      </c>
      <c r="N25" s="45">
        <v>47424.16588</v>
      </c>
    </row>
    <row r="26" spans="1:14" x14ac:dyDescent="0.2">
      <c r="A26" t="s">
        <v>58</v>
      </c>
      <c r="B26" s="17">
        <v>8120.6164800000006</v>
      </c>
      <c r="C26" s="17">
        <v>5781.4392200000011</v>
      </c>
      <c r="D26" s="17">
        <v>6647.1661199999999</v>
      </c>
      <c r="E26" s="17">
        <v>5877.6065099999996</v>
      </c>
      <c r="F26" s="17">
        <v>6375.32528</v>
      </c>
      <c r="G26" s="17">
        <v>7460.5476499999995</v>
      </c>
      <c r="H26" s="17">
        <v>6229.3852300000008</v>
      </c>
      <c r="I26" s="17">
        <v>7220.0551999999989</v>
      </c>
      <c r="J26" s="17">
        <v>7342.8836700000002</v>
      </c>
      <c r="K26" s="17">
        <f>([3]BASE_TAB_4!W22+[3]BASE_TAB_4!W21+[3]BASE_TAB_4!W24)/1000</f>
        <v>6454.9073699999999</v>
      </c>
      <c r="L26" s="17">
        <v>6546.7421299999987</v>
      </c>
      <c r="M26" s="17">
        <v>9023.539499999999</v>
      </c>
      <c r="N26" s="45">
        <v>83164.606540000008</v>
      </c>
    </row>
    <row r="27" spans="1:14" x14ac:dyDescent="0.2">
      <c r="A27" s="1" t="s">
        <v>65</v>
      </c>
      <c r="B27" s="14">
        <v>106256.86063999997</v>
      </c>
      <c r="C27" s="14">
        <v>77101.69958</v>
      </c>
      <c r="D27" s="14">
        <v>70722.189299999998</v>
      </c>
      <c r="E27" s="14">
        <v>69753.910390000005</v>
      </c>
      <c r="F27" s="14">
        <v>78646.590880000003</v>
      </c>
      <c r="G27" s="14">
        <v>76199.516269999993</v>
      </c>
      <c r="H27" s="14">
        <v>79545.505540000013</v>
      </c>
      <c r="I27" s="14">
        <v>85400.904480000012</v>
      </c>
      <c r="J27" s="14">
        <v>78283.706900000005</v>
      </c>
      <c r="K27" s="14">
        <f>SUM(K28:K36)</f>
        <v>75507.139410000003</v>
      </c>
      <c r="L27" s="14">
        <v>81771.81044999999</v>
      </c>
      <c r="M27" s="14">
        <v>82092.308279999997</v>
      </c>
      <c r="N27" s="45">
        <v>961511.30754999979</v>
      </c>
    </row>
    <row r="28" spans="1:14" x14ac:dyDescent="0.2">
      <c r="A28" s="4" t="s">
        <v>66</v>
      </c>
      <c r="B28" s="17">
        <v>26069.973489999997</v>
      </c>
      <c r="C28" s="17">
        <v>13511.84326</v>
      </c>
      <c r="D28" s="17">
        <v>12126.85375</v>
      </c>
      <c r="E28" s="17">
        <v>10660.591900000001</v>
      </c>
      <c r="F28" s="17">
        <v>11479.67951</v>
      </c>
      <c r="G28" s="17">
        <v>13774.611510000001</v>
      </c>
      <c r="H28" s="17">
        <v>14700.39878</v>
      </c>
      <c r="I28" s="17">
        <v>14635.19349</v>
      </c>
      <c r="J28" s="17">
        <v>12881.386259999999</v>
      </c>
      <c r="K28" s="17">
        <f>[3]BASE_TAB_4!W37/1000</f>
        <v>11243.641029999999</v>
      </c>
      <c r="L28" s="17">
        <v>12543.302280000002</v>
      </c>
      <c r="M28" s="17">
        <v>13068.67613</v>
      </c>
      <c r="N28" s="45">
        <v>166752.67069</v>
      </c>
    </row>
    <row r="29" spans="1:14" x14ac:dyDescent="0.2">
      <c r="A29" s="4" t="s">
        <v>67</v>
      </c>
      <c r="B29" s="17">
        <v>26435.931089999998</v>
      </c>
      <c r="C29" s="17">
        <v>18376.30416</v>
      </c>
      <c r="D29" s="17">
        <v>17301.709489999997</v>
      </c>
      <c r="E29" s="17">
        <v>16941.100710000002</v>
      </c>
      <c r="F29" s="17">
        <v>22665.995079999997</v>
      </c>
      <c r="G29" s="17">
        <v>16649.93578</v>
      </c>
      <c r="H29" s="17">
        <v>20232.69673</v>
      </c>
      <c r="I29" s="17">
        <v>21557.510059999997</v>
      </c>
      <c r="J29" s="17">
        <v>18936.119360000001</v>
      </c>
      <c r="K29" s="17">
        <f>[3]BASE_TAB_4!W29/1000</f>
        <v>18975.690619999998</v>
      </c>
      <c r="L29" s="17">
        <v>21701.74553</v>
      </c>
      <c r="M29" s="17">
        <v>17566.35831</v>
      </c>
      <c r="N29" s="45">
        <v>237296.52489</v>
      </c>
    </row>
    <row r="30" spans="1:14" x14ac:dyDescent="0.2">
      <c r="A30" s="4" t="s">
        <v>68</v>
      </c>
      <c r="B30" s="17">
        <v>6008.52315</v>
      </c>
      <c r="C30" s="17">
        <v>2758.0193899999999</v>
      </c>
      <c r="D30" s="17">
        <v>2622.5764700000004</v>
      </c>
      <c r="E30" s="17">
        <v>2492.10914</v>
      </c>
      <c r="F30" s="17">
        <v>6434.9859500000002</v>
      </c>
      <c r="G30" s="17">
        <v>7579.9234999999999</v>
      </c>
      <c r="H30" s="17">
        <v>7437.1879300000001</v>
      </c>
      <c r="I30" s="17">
        <v>7075.8547199999994</v>
      </c>
      <c r="J30" s="17">
        <v>6892.0561200000002</v>
      </c>
      <c r="K30" s="17">
        <f>[3]BASE_TAB_4!W30/1000</f>
        <v>6818.4764500000001</v>
      </c>
      <c r="L30" s="17">
        <v>8530.5032699999992</v>
      </c>
      <c r="M30" s="17">
        <v>8515.7584399999996</v>
      </c>
      <c r="N30" s="45">
        <v>73165.582049999997</v>
      </c>
    </row>
    <row r="31" spans="1:14" x14ac:dyDescent="0.2">
      <c r="A31" s="4" t="s">
        <v>69</v>
      </c>
      <c r="B31" s="17">
        <v>8193.0504999999994</v>
      </c>
      <c r="C31" s="17">
        <v>7738.9686400000001</v>
      </c>
      <c r="D31" s="17">
        <v>6529.6031600000006</v>
      </c>
      <c r="E31" s="17">
        <v>6612.0188399999997</v>
      </c>
      <c r="F31" s="17">
        <v>3647.5254300000001</v>
      </c>
      <c r="G31" s="17">
        <v>2578.77027</v>
      </c>
      <c r="H31" s="17">
        <v>2197.0052000000001</v>
      </c>
      <c r="I31" s="17">
        <v>3382.7102500000001</v>
      </c>
      <c r="J31" s="17">
        <v>2548.19686</v>
      </c>
      <c r="K31" s="17">
        <f>[3]BASE_TAB_4!W33/1000</f>
        <v>2490.45318</v>
      </c>
      <c r="L31" s="17">
        <v>2537.9112300000002</v>
      </c>
      <c r="M31" s="17">
        <v>2557.9524799999999</v>
      </c>
      <c r="N31" s="45">
        <v>50956.272639999996</v>
      </c>
    </row>
    <row r="32" spans="1:14" x14ac:dyDescent="0.2">
      <c r="A32" s="4" t="s">
        <v>60</v>
      </c>
      <c r="B32" s="17">
        <v>7657.0647199999994</v>
      </c>
      <c r="C32" s="17">
        <v>8547.4064399999988</v>
      </c>
      <c r="D32" s="17">
        <v>7148.1080999999995</v>
      </c>
      <c r="E32" s="17">
        <v>6995.7524800000001</v>
      </c>
      <c r="F32" s="17">
        <v>6851.1354299999994</v>
      </c>
      <c r="G32" s="17">
        <v>6179.9201199999998</v>
      </c>
      <c r="H32" s="17">
        <v>8034.9158200000002</v>
      </c>
      <c r="I32" s="17">
        <v>7195.7565000000004</v>
      </c>
      <c r="J32" s="17">
        <v>7801.6942099999997</v>
      </c>
      <c r="K32" s="17">
        <f>[3]BASE_TAB_4!W35/1000</f>
        <v>8126.62417</v>
      </c>
      <c r="L32" s="17">
        <v>7987.4306400000005</v>
      </c>
      <c r="M32" s="17">
        <v>7949.2008699999988</v>
      </c>
      <c r="N32" s="45">
        <v>90412.15290999999</v>
      </c>
    </row>
    <row r="33" spans="1:14" x14ac:dyDescent="0.2">
      <c r="A33" t="s">
        <v>64</v>
      </c>
      <c r="B33" s="17">
        <v>6951.9297999999999</v>
      </c>
      <c r="C33" s="17">
        <v>6954.4645599999994</v>
      </c>
      <c r="D33" s="17">
        <v>6676.4892599999994</v>
      </c>
      <c r="E33" s="17">
        <v>7086.0983299999998</v>
      </c>
      <c r="F33" s="17">
        <v>7559.8897300000008</v>
      </c>
      <c r="G33" s="17">
        <v>7930.0080399999997</v>
      </c>
      <c r="H33" s="17">
        <v>7135.4945900000002</v>
      </c>
      <c r="I33" s="17">
        <v>9194.6174900000005</v>
      </c>
      <c r="J33" s="17">
        <v>7964.7242200000001</v>
      </c>
      <c r="K33" s="17">
        <f>[3]BASE_TAB_4!W31/1000</f>
        <v>7936.0700400000005</v>
      </c>
      <c r="L33" s="17">
        <v>8088.6990400000013</v>
      </c>
      <c r="M33" s="17">
        <v>7937.873050000002</v>
      </c>
      <c r="N33" s="45">
        <v>91153.246429999999</v>
      </c>
    </row>
    <row r="34" spans="1:14" x14ac:dyDescent="0.2">
      <c r="A34" t="s">
        <v>57</v>
      </c>
      <c r="B34" s="17">
        <v>2720.2570799999999</v>
      </c>
      <c r="C34" s="17">
        <v>2526.4504999999999</v>
      </c>
      <c r="D34" s="17">
        <v>2868.8765099999996</v>
      </c>
      <c r="E34" s="17">
        <v>3002.4659300000003</v>
      </c>
      <c r="F34" s="17">
        <v>3224.2456400000001</v>
      </c>
      <c r="G34" s="17">
        <v>3303.26278</v>
      </c>
      <c r="H34" s="17">
        <v>3024.1044200000001</v>
      </c>
      <c r="I34" s="17">
        <v>3365.7350000000001</v>
      </c>
      <c r="J34" s="17">
        <v>3526.8583799999997</v>
      </c>
      <c r="K34" s="17">
        <f>[3]BASE_TAB_4!W32/1000</f>
        <v>3079.0185000000001</v>
      </c>
      <c r="L34" s="17">
        <v>2928.9921600000002</v>
      </c>
      <c r="M34" s="17">
        <v>3036.4507999999996</v>
      </c>
      <c r="N34" s="45">
        <v>36626.262199999997</v>
      </c>
    </row>
    <row r="35" spans="1:14" x14ac:dyDescent="0.2">
      <c r="A35" s="8" t="s">
        <v>78</v>
      </c>
      <c r="B35" s="17">
        <v>4514.7565199999999</v>
      </c>
      <c r="C35" s="17">
        <v>3787.0165000000002</v>
      </c>
      <c r="D35" s="17">
        <v>3880.4072500000002</v>
      </c>
      <c r="E35" s="17">
        <v>3856.1208199999996</v>
      </c>
      <c r="F35" s="17">
        <v>4585.3025700000007</v>
      </c>
      <c r="G35" s="17">
        <v>4422.0210199999992</v>
      </c>
      <c r="H35" s="17">
        <v>4025.1382400000002</v>
      </c>
      <c r="I35" s="17">
        <v>4817.4997599999997</v>
      </c>
      <c r="J35" s="17">
        <v>4355.6152599999996</v>
      </c>
      <c r="K35" s="17">
        <f>[3]BASE_TAB_4!W36/1000</f>
        <v>4361.9795400000003</v>
      </c>
      <c r="L35" s="17">
        <v>4497.14066</v>
      </c>
      <c r="M35" s="17">
        <v>4815.8888999999999</v>
      </c>
      <c r="N35" s="45">
        <v>52213.135349999997</v>
      </c>
    </row>
    <row r="36" spans="1:14" x14ac:dyDescent="0.2">
      <c r="A36" t="s">
        <v>58</v>
      </c>
      <c r="B36" s="17">
        <v>17705.37429</v>
      </c>
      <c r="C36" s="17">
        <v>12901.226130000003</v>
      </c>
      <c r="D36" s="17">
        <v>11567.56531</v>
      </c>
      <c r="E36" s="17">
        <v>12107.652239999999</v>
      </c>
      <c r="F36" s="17">
        <v>12197.831539999999</v>
      </c>
      <c r="G36" s="17">
        <v>13781.063249999999</v>
      </c>
      <c r="H36" s="17">
        <v>12758.563830000001</v>
      </c>
      <c r="I36" s="17">
        <v>14176.02721</v>
      </c>
      <c r="J36" s="17">
        <v>13377.05623</v>
      </c>
      <c r="K36" s="17">
        <f>([3]BASE_TAB_4!W34+[3]BASE_TAB_4!W26+[3]BASE_TAB_4!W27+[3]BASE_TAB_4!W28)/1000</f>
        <v>12475.185880000006</v>
      </c>
      <c r="L36" s="17">
        <v>12956.085639999996</v>
      </c>
      <c r="M36" s="17">
        <v>16644.149300000001</v>
      </c>
      <c r="N36" s="45">
        <v>162935.46038999999</v>
      </c>
    </row>
    <row r="37" spans="1:14" x14ac:dyDescent="0.2">
      <c r="A37" s="1" t="s">
        <v>70</v>
      </c>
      <c r="B37" s="14">
        <v>5260.42929</v>
      </c>
      <c r="C37" s="14">
        <v>3791.6745299999998</v>
      </c>
      <c r="D37" s="14">
        <v>3237.17326</v>
      </c>
      <c r="E37" s="14">
        <v>3513.0551399999999</v>
      </c>
      <c r="F37" s="14">
        <v>5315.90996</v>
      </c>
      <c r="G37" s="14">
        <v>3880.47012</v>
      </c>
      <c r="H37" s="14">
        <v>3451.6917700000004</v>
      </c>
      <c r="I37" s="14">
        <v>3633.0281400000003</v>
      </c>
      <c r="J37" s="14">
        <v>3266.6764800000001</v>
      </c>
      <c r="K37" s="14">
        <f>SUM(K38:K39)</f>
        <v>3621.8419599999997</v>
      </c>
      <c r="L37" s="14">
        <v>3551.4084699999999</v>
      </c>
      <c r="M37" s="14">
        <v>4688.5530699999999</v>
      </c>
      <c r="N37" s="45">
        <v>47239.510760000005</v>
      </c>
    </row>
    <row r="38" spans="1:14" x14ac:dyDescent="0.2">
      <c r="A38" t="s">
        <v>71</v>
      </c>
      <c r="B38" s="17">
        <v>4214.6159299999999</v>
      </c>
      <c r="C38" s="17">
        <v>3127.4241299999999</v>
      </c>
      <c r="D38" s="17">
        <v>2803.3451700000001</v>
      </c>
      <c r="E38" s="17">
        <v>2867.3100199999999</v>
      </c>
      <c r="F38" s="17">
        <v>4886.4330099999997</v>
      </c>
      <c r="G38" s="17">
        <v>3135.37725</v>
      </c>
      <c r="H38" s="17">
        <v>3008.1225800000002</v>
      </c>
      <c r="I38" s="17">
        <v>3202.8929900000003</v>
      </c>
      <c r="J38" s="17">
        <v>2771.4291699999999</v>
      </c>
      <c r="K38" s="17">
        <f>[3]BASE_TAB_4!W40/1000</f>
        <v>3182.5350099999996</v>
      </c>
      <c r="L38" s="17">
        <v>3036.4577799999997</v>
      </c>
      <c r="M38" s="17">
        <v>4099.0397300000004</v>
      </c>
      <c r="N38" s="45">
        <v>40349.897060000003</v>
      </c>
    </row>
    <row r="39" spans="1:14" ht="13.5" thickBot="1" x14ac:dyDescent="0.25">
      <c r="A39" s="28" t="s">
        <v>58</v>
      </c>
      <c r="B39" s="20">
        <v>1045.8133599999999</v>
      </c>
      <c r="C39" s="17">
        <v>664.25040000000001</v>
      </c>
      <c r="D39" s="17">
        <v>433.82809000000003</v>
      </c>
      <c r="E39" s="20">
        <v>645.74512000000004</v>
      </c>
      <c r="F39" s="17">
        <v>429.47694999999999</v>
      </c>
      <c r="G39" s="20">
        <v>745.09286999999983</v>
      </c>
      <c r="H39" s="20">
        <v>443.56918999999999</v>
      </c>
      <c r="I39" s="20">
        <v>430.13515000000001</v>
      </c>
      <c r="J39" s="20">
        <v>495.24730999999997</v>
      </c>
      <c r="K39" s="20">
        <f>([3]BASE_TAB_4!W39)/1000</f>
        <v>439.30695000000003</v>
      </c>
      <c r="L39" s="20">
        <v>514.95069000000001</v>
      </c>
      <c r="M39" s="20">
        <v>589.51333999999997</v>
      </c>
      <c r="N39" s="46">
        <v>6889.6136999999999</v>
      </c>
    </row>
    <row r="40" spans="1:14" ht="13.5" thickTop="1" x14ac:dyDescent="0.2">
      <c r="A40" s="48" t="s">
        <v>33</v>
      </c>
      <c r="B40" s="47">
        <v>438289.90818999993</v>
      </c>
      <c r="C40" s="47">
        <v>371238.24220000004</v>
      </c>
      <c r="D40" s="47">
        <v>381869.05164000002</v>
      </c>
      <c r="E40" s="47">
        <v>395006.92949000007</v>
      </c>
      <c r="F40" s="47">
        <v>400218.80578</v>
      </c>
      <c r="G40" s="47">
        <v>468778.14591000002</v>
      </c>
      <c r="H40" s="47">
        <v>408604.88371999998</v>
      </c>
      <c r="I40" s="47">
        <v>408221.71606000001</v>
      </c>
      <c r="J40" s="47">
        <v>427731.05647000001</v>
      </c>
      <c r="K40" s="47">
        <f>K5+K6+K7+K8+K9+K10+K17+K27+K37</f>
        <v>423362.61411999998</v>
      </c>
      <c r="L40" s="47">
        <f>L5+L6+L7+L8+L9+L10+L17+L27+L37</f>
        <v>383367.13283999998</v>
      </c>
      <c r="M40" s="47">
        <f>M5+M6+M7+M8+M9+M10+M17+M27+M37</f>
        <v>552481.38801999995</v>
      </c>
      <c r="N40" s="47">
        <f>N5+N6+N7+N8+N9+N10+N17+N27+N37</f>
        <v>5060048.3268299997</v>
      </c>
    </row>
    <row r="41" spans="1:14" x14ac:dyDescent="0.2">
      <c r="A41" s="5" t="s">
        <v>72</v>
      </c>
      <c r="G41" s="6"/>
    </row>
    <row r="42" spans="1:14" x14ac:dyDescent="0.2">
      <c r="A42" s="196" t="s">
        <v>88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</row>
    <row r="43" spans="1:14" x14ac:dyDescent="0.2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</row>
    <row r="44" spans="1:14" x14ac:dyDescent="0.2">
      <c r="A44" s="5" t="s">
        <v>86</v>
      </c>
    </row>
    <row r="45" spans="1:14" x14ac:dyDescent="0.2">
      <c r="I45" s="6"/>
    </row>
  </sheetData>
  <mergeCells count="1">
    <mergeCell ref="A42:N4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O82"/>
  <sheetViews>
    <sheetView workbookViewId="0"/>
  </sheetViews>
  <sheetFormatPr defaultRowHeight="12.75" x14ac:dyDescent="0.2"/>
  <cols>
    <col min="1" max="1" width="31.140625" customWidth="1"/>
    <col min="2" max="2" width="9.28515625" customWidth="1"/>
    <col min="3" max="3" width="9" customWidth="1"/>
    <col min="4" max="4" width="9" bestFit="1" customWidth="1"/>
    <col min="6" max="9" width="9" bestFit="1" customWidth="1"/>
    <col min="10" max="10" width="8.85546875" customWidth="1"/>
    <col min="11" max="11" width="9" bestFit="1" customWidth="1"/>
    <col min="13" max="13" width="9.42578125" bestFit="1" customWidth="1"/>
    <col min="14" max="14" width="11.28515625" customWidth="1"/>
  </cols>
  <sheetData>
    <row r="1" spans="1:14" x14ac:dyDescent="0.2">
      <c r="A1" s="1" t="s">
        <v>90</v>
      </c>
      <c r="J1" s="6"/>
      <c r="K1" s="6"/>
      <c r="L1" s="6"/>
    </row>
    <row r="3" spans="1:14" x14ac:dyDescent="0.2">
      <c r="N3" s="2" t="s">
        <v>31</v>
      </c>
    </row>
    <row r="4" spans="1:14" ht="13.5" thickBot="1" x14ac:dyDescent="0.25">
      <c r="A4" s="25" t="s">
        <v>34</v>
      </c>
      <c r="B4" s="26" t="s">
        <v>35</v>
      </c>
      <c r="C4" s="26" t="s">
        <v>36</v>
      </c>
      <c r="D4" s="26" t="s">
        <v>37</v>
      </c>
      <c r="E4" s="26" t="s">
        <v>38</v>
      </c>
      <c r="F4" s="26" t="s">
        <v>39</v>
      </c>
      <c r="G4" s="26" t="s">
        <v>40</v>
      </c>
      <c r="H4" s="26" t="s">
        <v>41</v>
      </c>
      <c r="I4" s="26" t="s">
        <v>42</v>
      </c>
      <c r="J4" s="26" t="s">
        <v>43</v>
      </c>
      <c r="K4" s="26" t="s">
        <v>44</v>
      </c>
      <c r="L4" s="26" t="s">
        <v>45</v>
      </c>
      <c r="M4" s="26" t="s">
        <v>46</v>
      </c>
      <c r="N4" s="27">
        <v>2012</v>
      </c>
    </row>
    <row r="5" spans="1:14" ht="13.5" thickTop="1" x14ac:dyDescent="0.2">
      <c r="A5" s="1" t="s">
        <v>47</v>
      </c>
      <c r="B5" s="14">
        <v>35514.194360000009</v>
      </c>
      <c r="C5" s="14">
        <v>33094.950550000001</v>
      </c>
      <c r="D5" s="14">
        <v>34056.027219999996</v>
      </c>
      <c r="E5" s="14">
        <v>32435.22507</v>
      </c>
      <c r="F5" s="14">
        <v>32237.535939999994</v>
      </c>
      <c r="G5" s="14">
        <v>34487.920009999994</v>
      </c>
      <c r="H5" s="14">
        <v>35242.789419999994</v>
      </c>
      <c r="I5" s="14">
        <v>36505.798249999993</v>
      </c>
      <c r="J5" s="14">
        <v>36991.377399999998</v>
      </c>
      <c r="K5" s="14">
        <v>32861.484589999993</v>
      </c>
      <c r="L5" s="14">
        <v>35255.438899999994</v>
      </c>
      <c r="M5" s="14">
        <v>70864.582290000006</v>
      </c>
      <c r="N5" s="45">
        <f>SUM(B5:M5)</f>
        <v>449547.32400000002</v>
      </c>
    </row>
    <row r="6" spans="1:14" x14ac:dyDescent="0.2">
      <c r="A6" s="1" t="s">
        <v>48</v>
      </c>
      <c r="B6" s="14">
        <v>98559.358429999978</v>
      </c>
      <c r="C6" s="14">
        <v>80064.807509999984</v>
      </c>
      <c r="D6" s="14">
        <v>85432.324339999992</v>
      </c>
      <c r="E6" s="14">
        <v>100085.69180000002</v>
      </c>
      <c r="F6" s="14">
        <v>89249.033229999972</v>
      </c>
      <c r="G6" s="14">
        <v>94959.854549999989</v>
      </c>
      <c r="H6" s="14">
        <v>95748.331909999994</v>
      </c>
      <c r="I6" s="14">
        <v>90619.972650000025</v>
      </c>
      <c r="J6" s="14">
        <v>98390.475160000002</v>
      </c>
      <c r="K6" s="14">
        <v>90520.192439999984</v>
      </c>
      <c r="L6" s="14">
        <v>93763.823690000019</v>
      </c>
      <c r="M6" s="14">
        <v>100348.62424999998</v>
      </c>
      <c r="N6" s="45">
        <f t="shared" ref="N6:N39" si="0">SUM(B6:M6)</f>
        <v>1117742.4899599999</v>
      </c>
    </row>
    <row r="7" spans="1:14" x14ac:dyDescent="0.2">
      <c r="A7" s="1" t="s">
        <v>49</v>
      </c>
      <c r="B7" s="14">
        <v>93672.440510000015</v>
      </c>
      <c r="C7" s="14">
        <v>79323.29942000001</v>
      </c>
      <c r="D7" s="14">
        <v>83156.26473000001</v>
      </c>
      <c r="E7" s="14">
        <v>78353.383540000039</v>
      </c>
      <c r="F7" s="14">
        <v>84741.367820000014</v>
      </c>
      <c r="G7" s="14">
        <v>78585.094230000017</v>
      </c>
      <c r="H7" s="14">
        <v>75173.188340000008</v>
      </c>
      <c r="I7" s="14">
        <v>74513.20885000001</v>
      </c>
      <c r="J7" s="14">
        <v>81090.09302</v>
      </c>
      <c r="K7" s="14">
        <v>78617.457079999993</v>
      </c>
      <c r="L7" s="14">
        <v>73946.143190000003</v>
      </c>
      <c r="M7" s="14">
        <v>66492.279889999991</v>
      </c>
      <c r="N7" s="45">
        <f t="shared" si="0"/>
        <v>947664.22062000015</v>
      </c>
    </row>
    <row r="8" spans="1:14" x14ac:dyDescent="0.2">
      <c r="A8" s="1" t="s">
        <v>50</v>
      </c>
      <c r="B8" s="14">
        <v>41032.240999999995</v>
      </c>
      <c r="C8" s="14">
        <v>26193.076909999996</v>
      </c>
      <c r="D8" s="14">
        <v>30113.841760000003</v>
      </c>
      <c r="E8" s="14">
        <v>37459.315729999995</v>
      </c>
      <c r="F8" s="14">
        <v>30950.10571</v>
      </c>
      <c r="G8" s="14">
        <v>32015.877759999999</v>
      </c>
      <c r="H8" s="14">
        <v>33849.904709999995</v>
      </c>
      <c r="I8" s="14">
        <v>35640.792719999983</v>
      </c>
      <c r="J8" s="14">
        <v>47688.814910000001</v>
      </c>
      <c r="K8" s="14">
        <v>34706.760419999991</v>
      </c>
      <c r="L8" s="14">
        <v>35964.724359999993</v>
      </c>
      <c r="M8" s="14">
        <v>40434.136549999996</v>
      </c>
      <c r="N8" s="45">
        <f t="shared" si="0"/>
        <v>426049.59253999998</v>
      </c>
    </row>
    <row r="9" spans="1:14" x14ac:dyDescent="0.2">
      <c r="A9" s="1" t="s">
        <v>51</v>
      </c>
      <c r="B9" s="14">
        <v>384.28390000000002</v>
      </c>
      <c r="C9" s="14">
        <v>408.85816999999997</v>
      </c>
      <c r="D9" s="14">
        <v>289.33373999999998</v>
      </c>
      <c r="E9" s="14">
        <v>330.48899</v>
      </c>
      <c r="F9" s="14">
        <v>477.34390000000002</v>
      </c>
      <c r="G9" s="14">
        <v>308.10815000000002</v>
      </c>
      <c r="H9" s="14">
        <v>306.69082000000003</v>
      </c>
      <c r="I9" s="14">
        <v>431.37488000000002</v>
      </c>
      <c r="J9" s="14">
        <v>458.29183</v>
      </c>
      <c r="K9" s="14">
        <v>715.88902000000007</v>
      </c>
      <c r="L9" s="14">
        <v>383.36958000000004</v>
      </c>
      <c r="M9" s="14">
        <v>339.28967999999998</v>
      </c>
      <c r="N9" s="45">
        <f t="shared" si="0"/>
        <v>4833.3226599999998</v>
      </c>
    </row>
    <row r="10" spans="1:14" x14ac:dyDescent="0.2">
      <c r="A10" s="1" t="s">
        <v>52</v>
      </c>
      <c r="B10" s="14">
        <v>40964.230589999999</v>
      </c>
      <c r="C10" s="14">
        <v>33246.238839999991</v>
      </c>
      <c r="D10" s="14">
        <v>61903.280659999989</v>
      </c>
      <c r="E10" s="14">
        <v>54529.448550000008</v>
      </c>
      <c r="F10" s="14">
        <v>38614.320939999998</v>
      </c>
      <c r="G10" s="14">
        <v>45093.456559999999</v>
      </c>
      <c r="H10" s="14">
        <v>42302.174930000008</v>
      </c>
      <c r="I10" s="14">
        <v>39713.429510000002</v>
      </c>
      <c r="J10" s="14">
        <v>44848.116759999997</v>
      </c>
      <c r="K10" s="14">
        <v>42764.408700000007</v>
      </c>
      <c r="L10" s="14">
        <v>46485.33339</v>
      </c>
      <c r="M10" s="14">
        <v>44438.186509999992</v>
      </c>
      <c r="N10" s="45">
        <f t="shared" si="0"/>
        <v>534902.62594000006</v>
      </c>
    </row>
    <row r="11" spans="1:14" x14ac:dyDescent="0.2">
      <c r="A11" s="4" t="s">
        <v>53</v>
      </c>
      <c r="B11" s="17">
        <v>14828.523559999998</v>
      </c>
      <c r="C11" s="17">
        <v>13850.435389999999</v>
      </c>
      <c r="D11" s="17">
        <v>21071.282159999999</v>
      </c>
      <c r="E11" s="17">
        <v>14882.822840000001</v>
      </c>
      <c r="F11" s="17">
        <v>15541.260479999999</v>
      </c>
      <c r="G11" s="17">
        <v>17915.524850000002</v>
      </c>
      <c r="H11" s="17">
        <v>13825.901800000001</v>
      </c>
      <c r="I11" s="17">
        <v>14700.00965</v>
      </c>
      <c r="J11" s="17">
        <v>16979.18548</v>
      </c>
      <c r="K11" s="17">
        <v>19424.552969999997</v>
      </c>
      <c r="L11" s="17">
        <v>19598.128479999999</v>
      </c>
      <c r="M11" s="17">
        <v>14877.770789999999</v>
      </c>
      <c r="N11" s="62">
        <f t="shared" si="0"/>
        <v>197495.39845000001</v>
      </c>
    </row>
    <row r="12" spans="1:14" x14ac:dyDescent="0.2">
      <c r="A12" s="4" t="s">
        <v>54</v>
      </c>
      <c r="B12" s="17">
        <v>9100.5776900000001</v>
      </c>
      <c r="C12" s="17">
        <v>7340.4415899999995</v>
      </c>
      <c r="D12" s="17">
        <v>7685.6068299999997</v>
      </c>
      <c r="E12" s="17">
        <v>10597.814189999999</v>
      </c>
      <c r="F12" s="17">
        <v>8801.2205599999998</v>
      </c>
      <c r="G12" s="17">
        <v>12096.59124</v>
      </c>
      <c r="H12" s="17">
        <v>10948.55149</v>
      </c>
      <c r="I12" s="17">
        <v>9613.1813399999992</v>
      </c>
      <c r="J12" s="17">
        <v>9832.2772199999999</v>
      </c>
      <c r="K12" s="17">
        <v>7840.8484200000003</v>
      </c>
      <c r="L12" s="17">
        <v>10032.09813</v>
      </c>
      <c r="M12" s="17">
        <v>7787.9588300000005</v>
      </c>
      <c r="N12" s="62">
        <f t="shared" si="0"/>
        <v>111677.16753000001</v>
      </c>
    </row>
    <row r="13" spans="1:14" x14ac:dyDescent="0.2">
      <c r="A13" t="s">
        <v>55</v>
      </c>
      <c r="B13" s="17">
        <v>3102.0096100000001</v>
      </c>
      <c r="C13" s="17">
        <v>1495.8313799999999</v>
      </c>
      <c r="D13" s="17">
        <v>3107.5155499999996</v>
      </c>
      <c r="E13" s="17">
        <v>3723.2008900000001</v>
      </c>
      <c r="F13" s="17">
        <v>2547.7143799999999</v>
      </c>
      <c r="G13" s="17">
        <v>2664.3510000000001</v>
      </c>
      <c r="H13" s="17">
        <v>2599.47804</v>
      </c>
      <c r="I13" s="17">
        <v>3174.1442000000002</v>
      </c>
      <c r="J13" s="17">
        <v>3222.4195299999997</v>
      </c>
      <c r="K13" s="17">
        <v>2012.93029</v>
      </c>
      <c r="L13" s="17">
        <v>2012.2148300000001</v>
      </c>
      <c r="M13" s="17">
        <v>2542.5631699999999</v>
      </c>
      <c r="N13" s="62">
        <f t="shared" si="0"/>
        <v>32204.372869999996</v>
      </c>
    </row>
    <row r="14" spans="1:14" x14ac:dyDescent="0.2">
      <c r="A14" t="s">
        <v>56</v>
      </c>
      <c r="B14" s="17">
        <v>2301.8465000000001</v>
      </c>
      <c r="C14" s="17">
        <v>1662.10185</v>
      </c>
      <c r="D14" s="17">
        <v>2301.38004</v>
      </c>
      <c r="E14" s="17">
        <v>3071.5609399999998</v>
      </c>
      <c r="F14" s="17">
        <v>1903.84698</v>
      </c>
      <c r="G14" s="17">
        <v>2386.0820800000001</v>
      </c>
      <c r="H14" s="17">
        <v>3011.9321299999997</v>
      </c>
      <c r="I14" s="17">
        <v>2558.0862099999999</v>
      </c>
      <c r="J14" s="17">
        <v>2737.82186</v>
      </c>
      <c r="K14" s="17">
        <v>2931.3405299999999</v>
      </c>
      <c r="L14" s="17">
        <v>3080.67245</v>
      </c>
      <c r="M14" s="17">
        <v>2606.61967</v>
      </c>
      <c r="N14" s="62">
        <f t="shared" si="0"/>
        <v>30553.291240000006</v>
      </c>
    </row>
    <row r="15" spans="1:14" x14ac:dyDescent="0.2">
      <c r="A15" t="s">
        <v>57</v>
      </c>
      <c r="B15" s="17">
        <v>3467.1645400000002</v>
      </c>
      <c r="C15" s="17">
        <v>2063.0675700000002</v>
      </c>
      <c r="D15" s="17">
        <v>13235.687820000001</v>
      </c>
      <c r="E15" s="17">
        <v>2250.4674100000002</v>
      </c>
      <c r="F15" s="17">
        <v>2468.8686200000002</v>
      </c>
      <c r="G15" s="17">
        <v>2416.5264500000003</v>
      </c>
      <c r="H15" s="17">
        <v>3641.5022200000003</v>
      </c>
      <c r="I15" s="17">
        <v>2280.2656899999997</v>
      </c>
      <c r="J15" s="17">
        <v>3323.8289399999999</v>
      </c>
      <c r="K15" s="17">
        <v>2594.5834300000001</v>
      </c>
      <c r="L15" s="17">
        <v>2709.5281</v>
      </c>
      <c r="M15" s="17">
        <v>3557.52387</v>
      </c>
      <c r="N15" s="62">
        <f t="shared" si="0"/>
        <v>44009.014660000008</v>
      </c>
    </row>
    <row r="16" spans="1:14" x14ac:dyDescent="0.2">
      <c r="A16" t="s">
        <v>58</v>
      </c>
      <c r="B16" s="17">
        <v>8164.1086900000009</v>
      </c>
      <c r="C16" s="17">
        <v>6834.3610599999993</v>
      </c>
      <c r="D16" s="17">
        <v>14501.808259999993</v>
      </c>
      <c r="E16" s="17">
        <v>20003.58228000001</v>
      </c>
      <c r="F16" s="17">
        <v>7351.4099199999991</v>
      </c>
      <c r="G16" s="17">
        <v>7614.38094</v>
      </c>
      <c r="H16" s="17">
        <v>8274.8092500000021</v>
      </c>
      <c r="I16" s="17">
        <v>7387.7424200000005</v>
      </c>
      <c r="J16" s="17">
        <v>8752.5837299999985</v>
      </c>
      <c r="K16" s="17">
        <v>7960.1530600000024</v>
      </c>
      <c r="L16" s="17">
        <v>9052.6913999999961</v>
      </c>
      <c r="M16" s="17">
        <v>13065.75017999999</v>
      </c>
      <c r="N16" s="62">
        <f t="shared" si="0"/>
        <v>118963.38118999999</v>
      </c>
    </row>
    <row r="17" spans="1:14" x14ac:dyDescent="0.2">
      <c r="A17" s="1" t="s">
        <v>59</v>
      </c>
      <c r="B17" s="14">
        <v>69972.322810000012</v>
      </c>
      <c r="C17" s="14">
        <v>63138.099370000011</v>
      </c>
      <c r="D17" s="14">
        <v>69775.675359999994</v>
      </c>
      <c r="E17" s="14">
        <v>76909.993700000006</v>
      </c>
      <c r="F17" s="14">
        <v>64880.729250000011</v>
      </c>
      <c r="G17" s="14">
        <v>73976.111799999999</v>
      </c>
      <c r="H17" s="14">
        <v>73134.749190000017</v>
      </c>
      <c r="I17" s="14">
        <v>73493.860919999992</v>
      </c>
      <c r="J17" s="14">
        <v>73729.544079999992</v>
      </c>
      <c r="K17" s="14">
        <v>72451.698959999994</v>
      </c>
      <c r="L17" s="14">
        <v>80649.488260000013</v>
      </c>
      <c r="M17" s="14">
        <v>124426.28257</v>
      </c>
      <c r="N17" s="45">
        <f t="shared" si="0"/>
        <v>916538.55627000006</v>
      </c>
    </row>
    <row r="18" spans="1:14" x14ac:dyDescent="0.2">
      <c r="A18" s="4" t="s">
        <v>57</v>
      </c>
      <c r="B18" s="17">
        <v>11306.128199999999</v>
      </c>
      <c r="C18" s="17">
        <v>9789.3833599999998</v>
      </c>
      <c r="D18" s="17">
        <v>9733.5334099999982</v>
      </c>
      <c r="E18" s="17">
        <v>10353.284220000001</v>
      </c>
      <c r="F18" s="17">
        <v>10571.975329999997</v>
      </c>
      <c r="G18" s="17">
        <v>10382.940690000001</v>
      </c>
      <c r="H18" s="17">
        <v>12262.879720000001</v>
      </c>
      <c r="I18" s="17">
        <v>15093.10476</v>
      </c>
      <c r="J18" s="17">
        <v>12705.081689999999</v>
      </c>
      <c r="K18" s="17">
        <v>14300.295820000001</v>
      </c>
      <c r="L18" s="17">
        <v>8710.8069800000012</v>
      </c>
      <c r="M18" s="17">
        <v>11507.514830000002</v>
      </c>
      <c r="N18" s="62">
        <f t="shared" si="0"/>
        <v>136716.92900999999</v>
      </c>
    </row>
    <row r="19" spans="1:14" x14ac:dyDescent="0.2">
      <c r="A19" s="4" t="s">
        <v>55</v>
      </c>
      <c r="B19" s="17">
        <v>17210.855300000003</v>
      </c>
      <c r="C19" s="17">
        <v>15168.937210000002</v>
      </c>
      <c r="D19" s="17">
        <v>22255.724000000002</v>
      </c>
      <c r="E19" s="17">
        <v>19531.578879999997</v>
      </c>
      <c r="F19" s="17">
        <v>18737.059310000004</v>
      </c>
      <c r="G19" s="17">
        <v>19650.918120000006</v>
      </c>
      <c r="H19" s="17">
        <v>18819.998889999995</v>
      </c>
      <c r="I19" s="17">
        <v>19595.10988</v>
      </c>
      <c r="J19" s="17">
        <v>18792.079760000001</v>
      </c>
      <c r="K19" s="17">
        <v>19889.519189999999</v>
      </c>
      <c r="L19" s="17">
        <v>21128.848349999997</v>
      </c>
      <c r="M19" s="17">
        <v>44066.337640000005</v>
      </c>
      <c r="N19" s="62">
        <f t="shared" si="0"/>
        <v>254846.96653000001</v>
      </c>
    </row>
    <row r="20" spans="1:14" x14ac:dyDescent="0.2">
      <c r="A20" s="4" t="s">
        <v>53</v>
      </c>
      <c r="B20" s="17">
        <v>12274.998680000001</v>
      </c>
      <c r="C20" s="17">
        <v>9797.0504000000001</v>
      </c>
      <c r="D20" s="17">
        <v>10504.362529999999</v>
      </c>
      <c r="E20" s="17">
        <v>12418.496510000001</v>
      </c>
      <c r="F20" s="17">
        <v>10594.554169999999</v>
      </c>
      <c r="G20" s="17">
        <v>11129.430399999999</v>
      </c>
      <c r="H20" s="17">
        <v>11963.09908</v>
      </c>
      <c r="I20" s="17">
        <v>11037.022729999999</v>
      </c>
      <c r="J20" s="17">
        <v>11770.283810000001</v>
      </c>
      <c r="K20" s="17">
        <v>10693.638150000001</v>
      </c>
      <c r="L20" s="17">
        <v>14447.270600000002</v>
      </c>
      <c r="M20" s="17">
        <v>32134.261569999999</v>
      </c>
      <c r="N20" s="62">
        <f t="shared" si="0"/>
        <v>158764.46862999999</v>
      </c>
    </row>
    <row r="21" spans="1:14" x14ac:dyDescent="0.2">
      <c r="A21" s="4" t="s">
        <v>60</v>
      </c>
      <c r="B21" s="17">
        <v>1246.2993200000012</v>
      </c>
      <c r="C21" s="17">
        <v>6195.914069999998</v>
      </c>
      <c r="D21" s="17">
        <v>1811.8383899999992</v>
      </c>
      <c r="E21" s="17">
        <v>4184.8495100000018</v>
      </c>
      <c r="F21" s="17">
        <v>1574.0927000000001</v>
      </c>
      <c r="G21" s="17">
        <v>2832.0044900000003</v>
      </c>
      <c r="H21" s="17">
        <v>851.39990999999964</v>
      </c>
      <c r="I21" s="17">
        <v>1085.83662</v>
      </c>
      <c r="J21" s="17">
        <v>1827.4298199999985</v>
      </c>
      <c r="K21" s="17">
        <v>2035.8532900000009</v>
      </c>
      <c r="L21" s="17">
        <v>7815.2380300000004</v>
      </c>
      <c r="M21" s="17">
        <v>3588.9808599999997</v>
      </c>
      <c r="N21" s="62">
        <f t="shared" si="0"/>
        <v>35049.737009999997</v>
      </c>
    </row>
    <row r="22" spans="1:14" x14ac:dyDescent="0.2">
      <c r="A22" s="4" t="s">
        <v>61</v>
      </c>
      <c r="B22" s="17">
        <v>4683.7749100000001</v>
      </c>
      <c r="C22" s="17">
        <v>4395.9610000000002</v>
      </c>
      <c r="D22" s="17">
        <v>4621.5024100000001</v>
      </c>
      <c r="E22" s="17">
        <v>4824.0674000000008</v>
      </c>
      <c r="F22" s="17">
        <v>3541.5197400000002</v>
      </c>
      <c r="G22" s="17">
        <v>4309.9944500000001</v>
      </c>
      <c r="H22" s="17">
        <v>4271.2925500000001</v>
      </c>
      <c r="I22" s="17">
        <v>4008.8534199999999</v>
      </c>
      <c r="J22" s="17">
        <v>4077.69821</v>
      </c>
      <c r="K22" s="17">
        <v>4010.7124800000001</v>
      </c>
      <c r="L22" s="17">
        <v>4460.5809200000003</v>
      </c>
      <c r="M22" s="17">
        <v>4430.7852899999998</v>
      </c>
      <c r="N22" s="62">
        <f t="shared" si="0"/>
        <v>51636.74278</v>
      </c>
    </row>
    <row r="23" spans="1:14" x14ac:dyDescent="0.2">
      <c r="A23" s="4" t="s">
        <v>62</v>
      </c>
      <c r="B23" s="17">
        <v>7674.0556100000003</v>
      </c>
      <c r="C23" s="17">
        <v>6252.9217099999996</v>
      </c>
      <c r="D23" s="17">
        <v>6338.5412400000005</v>
      </c>
      <c r="E23" s="17">
        <v>8051.7225099999996</v>
      </c>
      <c r="F23" s="17">
        <v>7327.3328799999999</v>
      </c>
      <c r="G23" s="17">
        <v>8834.1733199999999</v>
      </c>
      <c r="H23" s="17">
        <v>6699.4661599999999</v>
      </c>
      <c r="I23" s="17">
        <v>7276.4609700000001</v>
      </c>
      <c r="J23" s="17">
        <v>8547.4874799999998</v>
      </c>
      <c r="K23" s="17">
        <v>7221.1107000000002</v>
      </c>
      <c r="L23" s="17">
        <v>8288.8794400000006</v>
      </c>
      <c r="M23" s="17">
        <v>9912.1102699999992</v>
      </c>
      <c r="N23" s="62">
        <f t="shared" si="0"/>
        <v>92424.262290000013</v>
      </c>
    </row>
    <row r="24" spans="1:14" x14ac:dyDescent="0.2">
      <c r="A24" s="4" t="s">
        <v>63</v>
      </c>
      <c r="B24" s="17">
        <v>3503.4080800000002</v>
      </c>
      <c r="C24" s="17">
        <v>2543.1716800000004</v>
      </c>
      <c r="D24" s="17">
        <v>2865.76773</v>
      </c>
      <c r="E24" s="17">
        <v>5303.1664700000001</v>
      </c>
      <c r="F24" s="17">
        <v>3188.6801</v>
      </c>
      <c r="G24" s="17">
        <v>4683.2949400000007</v>
      </c>
      <c r="H24" s="17">
        <v>3414.6404600000001</v>
      </c>
      <c r="I24" s="17">
        <v>3287.0996299999997</v>
      </c>
      <c r="J24" s="17">
        <v>3656.6777599999996</v>
      </c>
      <c r="K24" s="17">
        <v>3581.8447900000001</v>
      </c>
      <c r="L24" s="17">
        <v>3998.1856699999998</v>
      </c>
      <c r="M24" s="17">
        <v>5722.2568300000012</v>
      </c>
      <c r="N24" s="62">
        <f t="shared" si="0"/>
        <v>45748.19414</v>
      </c>
    </row>
    <row r="25" spans="1:14" x14ac:dyDescent="0.2">
      <c r="A25" t="s">
        <v>64</v>
      </c>
      <c r="B25" s="17">
        <v>2597.3930399999999</v>
      </c>
      <c r="C25" s="17">
        <v>2898.6059599999999</v>
      </c>
      <c r="D25" s="17">
        <v>3539.0889999999999</v>
      </c>
      <c r="E25" s="17">
        <v>4206.9639299999999</v>
      </c>
      <c r="F25" s="17">
        <v>3938.24253</v>
      </c>
      <c r="G25" s="17">
        <v>4229.5558600000004</v>
      </c>
      <c r="H25" s="17">
        <v>8016.2968100000007</v>
      </c>
      <c r="I25" s="17">
        <v>4844.0226700000003</v>
      </c>
      <c r="J25" s="17">
        <v>5037.5243600000003</v>
      </c>
      <c r="K25" s="17">
        <v>3927.1967400000003</v>
      </c>
      <c r="L25" s="17">
        <v>4693.8219000000008</v>
      </c>
      <c r="M25" s="17">
        <v>5094.9099299999998</v>
      </c>
      <c r="N25" s="62">
        <f t="shared" si="0"/>
        <v>53023.62273000001</v>
      </c>
    </row>
    <row r="26" spans="1:14" x14ac:dyDescent="0.2">
      <c r="A26" t="s">
        <v>58</v>
      </c>
      <c r="B26" s="17">
        <v>9475.4096700000009</v>
      </c>
      <c r="C26" s="17">
        <v>6096.15398</v>
      </c>
      <c r="D26" s="17">
        <v>8105.3166499999988</v>
      </c>
      <c r="E26" s="17">
        <v>8035.8642699999991</v>
      </c>
      <c r="F26" s="17">
        <v>5407.2724900000003</v>
      </c>
      <c r="G26" s="17">
        <v>7923.7995300000011</v>
      </c>
      <c r="H26" s="17">
        <v>6835.6756099999993</v>
      </c>
      <c r="I26" s="17">
        <v>7266.3502400000007</v>
      </c>
      <c r="J26" s="17">
        <v>7315.2811900000006</v>
      </c>
      <c r="K26" s="17">
        <v>6791.5277999999998</v>
      </c>
      <c r="L26" s="17">
        <v>7105.8563700000013</v>
      </c>
      <c r="M26" s="17">
        <v>7969.1253499999975</v>
      </c>
      <c r="N26" s="62">
        <f t="shared" si="0"/>
        <v>88327.633149999994</v>
      </c>
    </row>
    <row r="27" spans="1:14" x14ac:dyDescent="0.2">
      <c r="A27" s="1" t="s">
        <v>65</v>
      </c>
      <c r="B27" s="14">
        <v>112311.90438000001</v>
      </c>
      <c r="C27" s="14">
        <v>76316.501229999994</v>
      </c>
      <c r="D27" s="14">
        <v>86810.308489999996</v>
      </c>
      <c r="E27" s="14">
        <v>80272.63695</v>
      </c>
      <c r="F27" s="14">
        <v>81810.33786</v>
      </c>
      <c r="G27" s="14">
        <v>87149.757020000005</v>
      </c>
      <c r="H27" s="14">
        <v>83788.721209999989</v>
      </c>
      <c r="I27" s="14">
        <v>89181.995720000006</v>
      </c>
      <c r="J27" s="14">
        <v>85488.798310000013</v>
      </c>
      <c r="K27" s="14">
        <v>78617.290929999988</v>
      </c>
      <c r="L27" s="14">
        <v>79132.338260000019</v>
      </c>
      <c r="M27" s="14">
        <v>83620.800000000003</v>
      </c>
      <c r="N27" s="45">
        <f t="shared" si="0"/>
        <v>1024501.3903600001</v>
      </c>
    </row>
    <row r="28" spans="1:14" x14ac:dyDescent="0.2">
      <c r="A28" s="4" t="s">
        <v>66</v>
      </c>
      <c r="B28" s="17">
        <v>24137.539639999999</v>
      </c>
      <c r="C28" s="17">
        <v>13375.311679999999</v>
      </c>
      <c r="D28" s="17">
        <v>12857.692419999999</v>
      </c>
      <c r="E28" s="17">
        <v>11709.793469999999</v>
      </c>
      <c r="F28" s="17">
        <v>10846.694850000002</v>
      </c>
      <c r="G28" s="17">
        <v>14713.597090000001</v>
      </c>
      <c r="H28" s="17">
        <v>14724.492759999999</v>
      </c>
      <c r="I28" s="17">
        <v>15635.225629999999</v>
      </c>
      <c r="J28" s="17">
        <v>14143.336180000002</v>
      </c>
      <c r="K28" s="17">
        <v>12522.81451</v>
      </c>
      <c r="L28" s="17">
        <v>11763.3554</v>
      </c>
      <c r="M28" s="17">
        <v>13607.35744</v>
      </c>
      <c r="N28" s="62">
        <f t="shared" si="0"/>
        <v>170037.21106999999</v>
      </c>
    </row>
    <row r="29" spans="1:14" x14ac:dyDescent="0.2">
      <c r="A29" s="4" t="s">
        <v>67</v>
      </c>
      <c r="B29" s="17">
        <v>26617.21602</v>
      </c>
      <c r="C29" s="17">
        <v>21372.195079999998</v>
      </c>
      <c r="D29" s="17">
        <v>21708.260459999998</v>
      </c>
      <c r="E29" s="17">
        <v>19544.535750000003</v>
      </c>
      <c r="F29" s="17">
        <v>24427.00432</v>
      </c>
      <c r="G29" s="17">
        <v>21230.99264</v>
      </c>
      <c r="H29" s="17">
        <v>22584.531919999998</v>
      </c>
      <c r="I29" s="17">
        <v>22589.774099999999</v>
      </c>
      <c r="J29" s="17">
        <v>19136.845420000001</v>
      </c>
      <c r="K29" s="17">
        <v>19851.398840000002</v>
      </c>
      <c r="L29" s="17">
        <v>18508.79909</v>
      </c>
      <c r="M29" s="17">
        <v>19077.232019999999</v>
      </c>
      <c r="N29" s="62">
        <f t="shared" si="0"/>
        <v>256648.78566000005</v>
      </c>
    </row>
    <row r="30" spans="1:14" x14ac:dyDescent="0.2">
      <c r="A30" s="4" t="s">
        <v>68</v>
      </c>
      <c r="B30" s="17">
        <v>11304.534029999999</v>
      </c>
      <c r="C30" s="17">
        <v>8910.1267699999989</v>
      </c>
      <c r="D30" s="17">
        <v>7186.9855299999999</v>
      </c>
      <c r="E30" s="17">
        <v>7665.4639100000004</v>
      </c>
      <c r="F30" s="17">
        <v>8105.1708699999999</v>
      </c>
      <c r="G30" s="17">
        <v>9232.8770100000002</v>
      </c>
      <c r="H30" s="17">
        <v>8023.2055099999998</v>
      </c>
      <c r="I30" s="17">
        <v>8123.6766200000002</v>
      </c>
      <c r="J30" s="17">
        <v>8446.6257299999997</v>
      </c>
      <c r="K30" s="17">
        <v>8232.8166399999991</v>
      </c>
      <c r="L30" s="17">
        <v>8393.08223</v>
      </c>
      <c r="M30" s="17">
        <v>9118.3709399999989</v>
      </c>
      <c r="N30" s="62">
        <f t="shared" si="0"/>
        <v>102742.93578999999</v>
      </c>
    </row>
    <row r="31" spans="1:14" x14ac:dyDescent="0.2">
      <c r="A31" s="4" t="s">
        <v>69</v>
      </c>
      <c r="B31" s="17">
        <v>3734.7842500000002</v>
      </c>
      <c r="C31" s="17">
        <v>2886.31583</v>
      </c>
      <c r="D31" s="17">
        <v>2777.12797</v>
      </c>
      <c r="E31" s="17">
        <v>2595.0612000000001</v>
      </c>
      <c r="F31" s="17">
        <v>2564.9542799999999</v>
      </c>
      <c r="G31" s="17">
        <v>2671.1737799999996</v>
      </c>
      <c r="H31" s="17">
        <v>2493.5297799999998</v>
      </c>
      <c r="I31" s="17">
        <v>2758.13049</v>
      </c>
      <c r="J31" s="17">
        <v>2820.3498399999999</v>
      </c>
      <c r="K31" s="17">
        <v>2865.8580499999998</v>
      </c>
      <c r="L31" s="17">
        <v>2977.0563399999996</v>
      </c>
      <c r="M31" s="17">
        <v>3028.5784399999998</v>
      </c>
      <c r="N31" s="62">
        <f t="shared" si="0"/>
        <v>34172.920249999996</v>
      </c>
    </row>
    <row r="32" spans="1:14" x14ac:dyDescent="0.2">
      <c r="A32" s="4" t="s">
        <v>60</v>
      </c>
      <c r="B32" s="17">
        <v>13020.28097</v>
      </c>
      <c r="C32" s="17">
        <v>8596.8277500000004</v>
      </c>
      <c r="D32" s="17">
        <v>9470.4988299999986</v>
      </c>
      <c r="E32" s="17">
        <v>8907.9042299999983</v>
      </c>
      <c r="F32" s="17">
        <v>7462.8504399999983</v>
      </c>
      <c r="G32" s="17">
        <v>8909.2966300000007</v>
      </c>
      <c r="H32" s="17">
        <v>8406.5966000000008</v>
      </c>
      <c r="I32" s="17">
        <v>7805.5759799999996</v>
      </c>
      <c r="J32" s="17">
        <v>10403.94542</v>
      </c>
      <c r="K32" s="17">
        <v>7724.0085100000006</v>
      </c>
      <c r="L32" s="17">
        <v>6576.2618300000004</v>
      </c>
      <c r="M32" s="17">
        <v>8041.4599199999993</v>
      </c>
      <c r="N32" s="62">
        <f t="shared" si="0"/>
        <v>105325.50710999999</v>
      </c>
    </row>
    <row r="33" spans="1:15" x14ac:dyDescent="0.2">
      <c r="A33" t="s">
        <v>64</v>
      </c>
      <c r="B33" s="17">
        <v>7039.7266300000001</v>
      </c>
      <c r="C33" s="17">
        <v>6254.1589400000003</v>
      </c>
      <c r="D33" s="17">
        <v>8864.624389999999</v>
      </c>
      <c r="E33" s="17">
        <v>8671.3816999999999</v>
      </c>
      <c r="F33" s="17">
        <v>8287.9045800000004</v>
      </c>
      <c r="G33" s="17">
        <v>7997.5575499999995</v>
      </c>
      <c r="H33" s="17">
        <v>7162.0475500000011</v>
      </c>
      <c r="I33" s="17">
        <v>9285.5550800000001</v>
      </c>
      <c r="J33" s="17">
        <v>8583.7232100000001</v>
      </c>
      <c r="K33" s="17">
        <v>7192.1624999999995</v>
      </c>
      <c r="L33" s="17">
        <v>7802.9303499999996</v>
      </c>
      <c r="M33" s="17">
        <v>7603.01656</v>
      </c>
      <c r="N33" s="62">
        <f t="shared" si="0"/>
        <v>94744.789040000003</v>
      </c>
    </row>
    <row r="34" spans="1:15" x14ac:dyDescent="0.2">
      <c r="A34" t="s">
        <v>57</v>
      </c>
      <c r="B34" s="17">
        <v>3386.35529</v>
      </c>
      <c r="C34" s="17">
        <v>2933.51361</v>
      </c>
      <c r="D34" s="17">
        <v>3297.0528199999999</v>
      </c>
      <c r="E34" s="17">
        <v>3623.6236400000003</v>
      </c>
      <c r="F34" s="17">
        <v>3336.0144500000001</v>
      </c>
      <c r="G34" s="17">
        <v>3595.2041400000003</v>
      </c>
      <c r="H34" s="17">
        <v>3304.2857899999999</v>
      </c>
      <c r="I34" s="17">
        <v>3638.8509599999998</v>
      </c>
      <c r="J34" s="17">
        <v>3359.3402299999998</v>
      </c>
      <c r="K34" s="17">
        <v>3597.0959600000001</v>
      </c>
      <c r="L34" s="17">
        <v>3244.4906800000003</v>
      </c>
      <c r="M34" s="17">
        <v>2932.8224100000002</v>
      </c>
      <c r="N34" s="62">
        <f t="shared" si="0"/>
        <v>40248.649980000002</v>
      </c>
    </row>
    <row r="35" spans="1:15" x14ac:dyDescent="0.2">
      <c r="A35" s="8" t="s">
        <v>78</v>
      </c>
      <c r="B35" s="17">
        <v>4796.8906999999999</v>
      </c>
      <c r="C35" s="17">
        <v>2025.4312500000001</v>
      </c>
      <c r="D35" s="17">
        <v>5905.3515799999996</v>
      </c>
      <c r="E35" s="17">
        <v>4452.4309699999994</v>
      </c>
      <c r="F35" s="17">
        <v>4782.9097999999994</v>
      </c>
      <c r="G35" s="17">
        <v>4498.2558499999996</v>
      </c>
      <c r="H35" s="17">
        <v>4619.3802100000003</v>
      </c>
      <c r="I35" s="17">
        <v>5324.7999099999997</v>
      </c>
      <c r="J35" s="17">
        <v>4735.2505799999999</v>
      </c>
      <c r="K35" s="17">
        <v>4561.8206300000002</v>
      </c>
      <c r="L35" s="17">
        <v>4805.5813399999997</v>
      </c>
      <c r="M35" s="17">
        <v>5438.8685299999997</v>
      </c>
      <c r="N35" s="62">
        <f t="shared" si="0"/>
        <v>55946.97135</v>
      </c>
    </row>
    <row r="36" spans="1:15" x14ac:dyDescent="0.2">
      <c r="A36" t="s">
        <v>58</v>
      </c>
      <c r="B36" s="17">
        <v>18274.576850000001</v>
      </c>
      <c r="C36" s="17">
        <v>9962.6203200000018</v>
      </c>
      <c r="D36" s="17">
        <v>14742.714489999991</v>
      </c>
      <c r="E36" s="17">
        <v>13102.442080000004</v>
      </c>
      <c r="F36" s="17">
        <v>11996.834270000001</v>
      </c>
      <c r="G36" s="17">
        <v>14300.80233</v>
      </c>
      <c r="H36" s="17">
        <v>12470.651089999999</v>
      </c>
      <c r="I36" s="17">
        <v>14020.406949999997</v>
      </c>
      <c r="J36" s="17">
        <v>13859.3817</v>
      </c>
      <c r="K36" s="17">
        <v>12069.315289999991</v>
      </c>
      <c r="L36" s="17">
        <v>15060.781000000004</v>
      </c>
      <c r="M36" s="17">
        <v>14773.09374</v>
      </c>
      <c r="N36" s="62">
        <f t="shared" si="0"/>
        <v>164633.62011000005</v>
      </c>
    </row>
    <row r="37" spans="1:15" x14ac:dyDescent="0.2">
      <c r="A37" s="1" t="s">
        <v>70</v>
      </c>
      <c r="B37" s="14">
        <v>4534.3393900000001</v>
      </c>
      <c r="C37" s="14">
        <v>4266.8314900000005</v>
      </c>
      <c r="D37" s="14">
        <v>2939.9732899999999</v>
      </c>
      <c r="E37" s="14">
        <v>3656.9761200000003</v>
      </c>
      <c r="F37" s="14">
        <v>4220.8300799999997</v>
      </c>
      <c r="G37" s="14">
        <v>4256.8484500000004</v>
      </c>
      <c r="H37" s="14">
        <v>3712.9441099999999</v>
      </c>
      <c r="I37" s="14">
        <v>4140.2309599999999</v>
      </c>
      <c r="J37" s="14">
        <v>4573.7704599999997</v>
      </c>
      <c r="K37" s="14">
        <v>4397.1749199999995</v>
      </c>
      <c r="L37" s="14">
        <v>4087.2525299999998</v>
      </c>
      <c r="M37" s="14">
        <v>4380.07773</v>
      </c>
      <c r="N37" s="45">
        <f t="shared" si="0"/>
        <v>49167.249530000001</v>
      </c>
    </row>
    <row r="38" spans="1:15" x14ac:dyDescent="0.2">
      <c r="A38" t="s">
        <v>71</v>
      </c>
      <c r="B38" s="17">
        <v>4226.2226000000001</v>
      </c>
      <c r="C38" s="17">
        <v>3548.2494700000002</v>
      </c>
      <c r="D38" s="17">
        <v>2760.3045299999999</v>
      </c>
      <c r="E38" s="17">
        <v>3282.0347200000001</v>
      </c>
      <c r="F38" s="17">
        <v>3685.88445</v>
      </c>
      <c r="G38" s="17">
        <v>3816.88184</v>
      </c>
      <c r="H38" s="17">
        <v>3334.9940099999999</v>
      </c>
      <c r="I38" s="17">
        <v>3744.88069</v>
      </c>
      <c r="J38" s="17">
        <v>4084.4193999999998</v>
      </c>
      <c r="K38" s="17">
        <v>3937.1407599999998</v>
      </c>
      <c r="L38" s="17">
        <v>3593.9078799999997</v>
      </c>
      <c r="M38" s="17">
        <v>4130.7355600000001</v>
      </c>
      <c r="N38" s="62">
        <f t="shared" si="0"/>
        <v>44145.655910000001</v>
      </c>
    </row>
    <row r="39" spans="1:15" ht="13.5" thickBot="1" x14ac:dyDescent="0.25">
      <c r="A39" s="28" t="s">
        <v>58</v>
      </c>
      <c r="B39" s="20">
        <v>308.11678999999998</v>
      </c>
      <c r="C39" s="20">
        <v>718.58202000000006</v>
      </c>
      <c r="D39" s="20">
        <v>179.66876000000002</v>
      </c>
      <c r="E39" s="20">
        <v>374.94139999999999</v>
      </c>
      <c r="F39" s="20">
        <v>534.94563000000005</v>
      </c>
      <c r="G39" s="20">
        <v>439.96661</v>
      </c>
      <c r="H39" s="20">
        <v>377.95009999999996</v>
      </c>
      <c r="I39" s="20">
        <v>395.35027000000002</v>
      </c>
      <c r="J39" s="20">
        <v>489.35106000000002</v>
      </c>
      <c r="K39" s="20">
        <v>460.03415999999999</v>
      </c>
      <c r="L39" s="20">
        <v>493.34465</v>
      </c>
      <c r="M39" s="20">
        <v>249.34217000000001</v>
      </c>
      <c r="N39" s="62">
        <f t="shared" si="0"/>
        <v>5021.5936199999996</v>
      </c>
    </row>
    <row r="40" spans="1:15" ht="14.25" thickTop="1" thickBot="1" x14ac:dyDescent="0.25">
      <c r="A40" s="48" t="s">
        <v>33</v>
      </c>
      <c r="B40" s="47">
        <f t="shared" ref="B40:M40" si="1">B5+B6+B7+B8+B9+B10+B17+B27+B37</f>
        <v>496945.31537000003</v>
      </c>
      <c r="C40" s="47">
        <f t="shared" si="1"/>
        <v>396052.66349000001</v>
      </c>
      <c r="D40" s="47">
        <f t="shared" si="1"/>
        <v>454477.02958999993</v>
      </c>
      <c r="E40" s="47">
        <f t="shared" si="1"/>
        <v>464033.16045000008</v>
      </c>
      <c r="F40" s="47">
        <f t="shared" si="1"/>
        <v>427181.60473000002</v>
      </c>
      <c r="G40" s="47">
        <f t="shared" si="1"/>
        <v>450833.02853000007</v>
      </c>
      <c r="H40" s="47">
        <f t="shared" si="1"/>
        <v>443259.49463999999</v>
      </c>
      <c r="I40" s="47">
        <f t="shared" si="1"/>
        <v>444240.66446000006</v>
      </c>
      <c r="J40" s="47">
        <f t="shared" si="1"/>
        <v>473259.28193000006</v>
      </c>
      <c r="K40" s="47">
        <f t="shared" si="1"/>
        <v>435652.35706000007</v>
      </c>
      <c r="L40" s="47">
        <f t="shared" si="1"/>
        <v>449667.91216000001</v>
      </c>
      <c r="M40" s="47">
        <f t="shared" si="1"/>
        <v>535344.25946999993</v>
      </c>
      <c r="N40" s="47">
        <f>N5+N6+N7+N8+N9+N10+N17+N27+N37</f>
        <v>5470946.7718799999</v>
      </c>
      <c r="O40" s="6"/>
    </row>
    <row r="41" spans="1:15" ht="13.5" thickTop="1" x14ac:dyDescent="0.2">
      <c r="A41" s="198" t="s">
        <v>89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</row>
    <row r="42" spans="1:15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5" x14ac:dyDescent="0.2">
      <c r="A43" s="5" t="s">
        <v>86</v>
      </c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5" x14ac:dyDescent="0.2">
      <c r="A44" s="5"/>
    </row>
    <row r="45" spans="1:15" x14ac:dyDescent="0.2">
      <c r="I45" s="6"/>
    </row>
    <row r="47" spans="1: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</row>
    <row r="49" spans="1:14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1:14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  <row r="53" spans="1:14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1:14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spans="1:14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1:14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1:14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1:14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</row>
    <row r="59" spans="1:14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4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4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4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</row>
    <row r="64" spans="1:14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1:14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</row>
    <row r="66" spans="1:14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</row>
    <row r="67" spans="1:14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</row>
    <row r="68" spans="1:14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  <row r="69" spans="1:14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</row>
    <row r="70" spans="1:14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</row>
    <row r="71" spans="1:14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</row>
    <row r="72" spans="1:14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1:14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1:14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1:14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</row>
    <row r="77" spans="1:14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4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  <row r="79" spans="1:14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1:14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1:14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</row>
    <row r="82" spans="1:14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</row>
  </sheetData>
  <mergeCells count="1">
    <mergeCell ref="A41:N42"/>
  </mergeCells>
  <phoneticPr fontId="15" type="noConversion"/>
  <pageMargins left="0.19685039370078741" right="0.54" top="0.15748031496062992" bottom="0.19685039370078741" header="0.15748031496062992" footer="0.23622047244094491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G38" sqref="G38"/>
    </sheetView>
  </sheetViews>
  <sheetFormatPr defaultColWidth="9.140625" defaultRowHeight="12.75" x14ac:dyDescent="0.2"/>
  <cols>
    <col min="1" max="1" width="45.7109375" style="4" customWidth="1"/>
    <col min="2" max="11" width="10.5703125" style="4" bestFit="1" customWidth="1"/>
    <col min="12" max="12" width="12" style="4" customWidth="1"/>
    <col min="13" max="13" width="10.5703125" style="4" bestFit="1" customWidth="1"/>
    <col min="14" max="14" width="11.28515625" style="4" bestFit="1" customWidth="1"/>
    <col min="15" max="16384" width="9.140625" style="4"/>
  </cols>
  <sheetData>
    <row r="1" spans="1:14" x14ac:dyDescent="0.2">
      <c r="A1" s="30" t="s">
        <v>80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6"/>
    </row>
    <row r="3" spans="1:14" s="3" customFormat="1" ht="13.5" thickBot="1" x14ac:dyDescent="0.25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2010</v>
      </c>
    </row>
    <row r="4" spans="1:14" ht="13.5" thickTop="1" x14ac:dyDescent="0.2">
      <c r="A4" s="59" t="s">
        <v>0</v>
      </c>
      <c r="B4" s="64">
        <v>403.50617</v>
      </c>
      <c r="C4" s="64">
        <v>353.30243000000002</v>
      </c>
      <c r="D4" s="64">
        <v>390.62959000000001</v>
      </c>
      <c r="E4" s="64">
        <v>358.43356</v>
      </c>
      <c r="F4" s="64">
        <v>381.61689000000001</v>
      </c>
      <c r="G4" s="64">
        <v>388.23748000000001</v>
      </c>
      <c r="H4" s="64">
        <v>413.95627000000002</v>
      </c>
      <c r="I4" s="64">
        <v>382.50134000000003</v>
      </c>
      <c r="J4" s="64">
        <v>387.09186</v>
      </c>
      <c r="K4" s="64">
        <v>405.72816999999998</v>
      </c>
      <c r="L4" s="64">
        <v>401.53057000000001</v>
      </c>
      <c r="M4" s="64">
        <v>421.16207000000003</v>
      </c>
      <c r="N4" s="65">
        <v>4687.6964000000007</v>
      </c>
    </row>
    <row r="5" spans="1:14" x14ac:dyDescent="0.2">
      <c r="A5" s="59" t="s">
        <v>1</v>
      </c>
      <c r="B5" s="64">
        <v>497.45562000000001</v>
      </c>
      <c r="C5" s="64">
        <v>756.13990000000001</v>
      </c>
      <c r="D5" s="64">
        <v>785.57267000000002</v>
      </c>
      <c r="E5" s="64">
        <v>827.37685999999997</v>
      </c>
      <c r="F5" s="64">
        <v>810.02422999999999</v>
      </c>
      <c r="G5" s="64">
        <v>922.33346999999992</v>
      </c>
      <c r="H5" s="64">
        <v>871.15081000000009</v>
      </c>
      <c r="I5" s="64">
        <v>949.30142000000001</v>
      </c>
      <c r="J5" s="64">
        <v>966.31541000000004</v>
      </c>
      <c r="K5" s="64">
        <v>964.23228000000006</v>
      </c>
      <c r="L5" s="64">
        <v>851.18915000000004</v>
      </c>
      <c r="M5" s="64">
        <v>804.98856999999998</v>
      </c>
      <c r="N5" s="65">
        <v>10006.080390000001</v>
      </c>
    </row>
    <row r="6" spans="1:14" x14ac:dyDescent="0.2">
      <c r="A6" s="59" t="s">
        <v>22</v>
      </c>
      <c r="B6" s="64">
        <v>59.353879999999997</v>
      </c>
      <c r="C6" s="64">
        <v>16.715509999999998</v>
      </c>
      <c r="D6" s="64">
        <v>28.299790000000002</v>
      </c>
      <c r="E6" s="64">
        <v>52.7988</v>
      </c>
      <c r="F6" s="64">
        <v>46.101529999999997</v>
      </c>
      <c r="G6" s="64">
        <v>67.019890000000004</v>
      </c>
      <c r="H6" s="64">
        <v>53.16825</v>
      </c>
      <c r="I6" s="64">
        <v>55.063540000000003</v>
      </c>
      <c r="J6" s="64">
        <v>47.847110000000001</v>
      </c>
      <c r="K6" s="64">
        <v>42.978279999999998</v>
      </c>
      <c r="L6" s="64">
        <v>45.876100000000001</v>
      </c>
      <c r="M6" s="64">
        <v>43.171150000000004</v>
      </c>
      <c r="N6" s="65">
        <v>558.39382999999998</v>
      </c>
    </row>
    <row r="7" spans="1:14" x14ac:dyDescent="0.2">
      <c r="A7" s="59" t="s">
        <v>23</v>
      </c>
      <c r="B7" s="64">
        <v>15.93108</v>
      </c>
      <c r="C7" s="64">
        <v>8.6880300000000013</v>
      </c>
      <c r="D7" s="64">
        <v>16.95889</v>
      </c>
      <c r="E7" s="64">
        <v>13.329739999999999</v>
      </c>
      <c r="F7" s="64">
        <v>13.43131</v>
      </c>
      <c r="G7" s="64">
        <v>22.620619999999999</v>
      </c>
      <c r="H7" s="64">
        <v>19.011689999999998</v>
      </c>
      <c r="I7" s="64">
        <v>11.830110000000001</v>
      </c>
      <c r="J7" s="64">
        <v>14.719149999999999</v>
      </c>
      <c r="K7" s="64">
        <v>15.26229</v>
      </c>
      <c r="L7" s="64">
        <v>17.529880000000002</v>
      </c>
      <c r="M7" s="64">
        <v>21.292999999999999</v>
      </c>
      <c r="N7" s="65">
        <v>190.60579000000001</v>
      </c>
    </row>
    <row r="8" spans="1:14" x14ac:dyDescent="0.2">
      <c r="A8" s="59" t="s">
        <v>2</v>
      </c>
      <c r="B8" s="64">
        <v>401.88340999999997</v>
      </c>
      <c r="C8" s="64">
        <v>310.35586000000001</v>
      </c>
      <c r="D8" s="64">
        <v>319.00378999999998</v>
      </c>
      <c r="E8" s="64">
        <v>364.01529999999997</v>
      </c>
      <c r="F8" s="64">
        <v>382.767</v>
      </c>
      <c r="G8" s="64">
        <v>436.47373999999996</v>
      </c>
      <c r="H8" s="64">
        <v>416.90578999999997</v>
      </c>
      <c r="I8" s="64">
        <v>399.95393000000001</v>
      </c>
      <c r="J8" s="64">
        <v>360.76635999999996</v>
      </c>
      <c r="K8" s="64">
        <v>389.13522999999998</v>
      </c>
      <c r="L8" s="64">
        <v>373.28578999999996</v>
      </c>
      <c r="M8" s="64">
        <v>427.50015000000002</v>
      </c>
      <c r="N8" s="65">
        <v>4582.0463499999996</v>
      </c>
    </row>
    <row r="9" spans="1:14" x14ac:dyDescent="0.2">
      <c r="A9" s="59" t="s">
        <v>24</v>
      </c>
      <c r="B9" s="64">
        <v>18.45824</v>
      </c>
      <c r="C9" s="64">
        <v>16.628040000000002</v>
      </c>
      <c r="D9" s="64">
        <v>17.790220000000001</v>
      </c>
      <c r="E9" s="64">
        <v>21.919139999999999</v>
      </c>
      <c r="F9" s="64">
        <v>22.907330000000002</v>
      </c>
      <c r="G9" s="64">
        <v>26.4558</v>
      </c>
      <c r="H9" s="64">
        <v>33.677500000000002</v>
      </c>
      <c r="I9" s="64">
        <v>26.76436</v>
      </c>
      <c r="J9" s="64">
        <v>27.052379999999999</v>
      </c>
      <c r="K9" s="64">
        <v>26.012430000000002</v>
      </c>
      <c r="L9" s="64">
        <v>21.58032</v>
      </c>
      <c r="M9" s="64">
        <v>25.26398</v>
      </c>
      <c r="N9" s="65">
        <v>284.50973999999997</v>
      </c>
    </row>
    <row r="10" spans="1:14" x14ac:dyDescent="0.2">
      <c r="A10" s="59" t="s">
        <v>49</v>
      </c>
      <c r="B10" s="64">
        <v>2217.8206299999997</v>
      </c>
      <c r="C10" s="64">
        <v>1220.4133400000001</v>
      </c>
      <c r="D10" s="64">
        <v>1134.8946799999999</v>
      </c>
      <c r="E10" s="64">
        <v>2058.17569</v>
      </c>
      <c r="F10" s="64">
        <v>1489.6722400000001</v>
      </c>
      <c r="G10" s="64">
        <v>1906.2625500000001</v>
      </c>
      <c r="H10" s="64">
        <v>1418.09546</v>
      </c>
      <c r="I10" s="64">
        <v>1424.9873700000001</v>
      </c>
      <c r="J10" s="64">
        <v>1513.9935600000001</v>
      </c>
      <c r="K10" s="64">
        <v>1559.3786499999999</v>
      </c>
      <c r="L10" s="64">
        <v>1572.8462400000001</v>
      </c>
      <c r="M10" s="64">
        <v>2536.60259</v>
      </c>
      <c r="N10" s="65">
        <v>20053.143</v>
      </c>
    </row>
    <row r="11" spans="1:14" x14ac:dyDescent="0.2">
      <c r="A11" s="59" t="s">
        <v>25</v>
      </c>
      <c r="B11" s="64">
        <v>138.4924</v>
      </c>
      <c r="C11" s="64">
        <v>141.61732000000001</v>
      </c>
      <c r="D11" s="64">
        <v>165.85123000000002</v>
      </c>
      <c r="E11" s="64">
        <v>180.06848000000002</v>
      </c>
      <c r="F11" s="64">
        <v>154.63423999999998</v>
      </c>
      <c r="G11" s="64">
        <v>160.77812</v>
      </c>
      <c r="H11" s="64">
        <v>158.89157</v>
      </c>
      <c r="I11" s="64">
        <v>175.16349</v>
      </c>
      <c r="J11" s="64">
        <v>200.28635999999997</v>
      </c>
      <c r="K11" s="64">
        <v>187.57859999999999</v>
      </c>
      <c r="L11" s="64">
        <v>193.35924</v>
      </c>
      <c r="M11" s="64">
        <v>175.56863000000001</v>
      </c>
      <c r="N11" s="65">
        <v>2032.2896799999999</v>
      </c>
    </row>
    <row r="12" spans="1:14" x14ac:dyDescent="0.2">
      <c r="A12" s="59" t="s">
        <v>76</v>
      </c>
      <c r="B12" s="64">
        <v>5804.6501499999995</v>
      </c>
      <c r="C12" s="64">
        <v>4577.8938499999995</v>
      </c>
      <c r="D12" s="64">
        <v>5535.1366300000009</v>
      </c>
      <c r="E12" s="64">
        <v>5955.8822600000003</v>
      </c>
      <c r="F12" s="64">
        <v>5911.2902100000001</v>
      </c>
      <c r="G12" s="64">
        <v>6335.0702899999997</v>
      </c>
      <c r="H12" s="64">
        <v>5848.30314</v>
      </c>
      <c r="I12" s="64">
        <v>5062.0967899999996</v>
      </c>
      <c r="J12" s="64">
        <v>5539.7631800000008</v>
      </c>
      <c r="K12" s="64">
        <v>6510.8863500000007</v>
      </c>
      <c r="L12" s="64">
        <v>5718.4662500000004</v>
      </c>
      <c r="M12" s="64">
        <v>5208.5600199999999</v>
      </c>
      <c r="N12" s="65">
        <v>68007.999120000008</v>
      </c>
    </row>
    <row r="13" spans="1:14" x14ac:dyDescent="0.2">
      <c r="A13" s="59" t="s">
        <v>3</v>
      </c>
      <c r="B13" s="64">
        <v>1623.4746100000002</v>
      </c>
      <c r="C13" s="64">
        <v>1466.2248100000002</v>
      </c>
      <c r="D13" s="64">
        <v>1177.51208</v>
      </c>
      <c r="E13" s="64">
        <v>1347.07429</v>
      </c>
      <c r="F13" s="64">
        <v>1436.6299099999999</v>
      </c>
      <c r="G13" s="64">
        <v>1479.01368</v>
      </c>
      <c r="H13" s="64">
        <v>1531.15921</v>
      </c>
      <c r="I13" s="64">
        <v>1548.8293000000001</v>
      </c>
      <c r="J13" s="64">
        <v>1485.9936699999998</v>
      </c>
      <c r="K13" s="64">
        <v>1485.11528</v>
      </c>
      <c r="L13" s="64">
        <v>1461.7429399999999</v>
      </c>
      <c r="M13" s="64">
        <v>1564.6351599999998</v>
      </c>
      <c r="N13" s="65">
        <v>17607.404939999997</v>
      </c>
    </row>
    <row r="14" spans="1:14" x14ac:dyDescent="0.2">
      <c r="A14" s="59" t="s">
        <v>4</v>
      </c>
      <c r="B14" s="64">
        <v>673.62198999999998</v>
      </c>
      <c r="C14" s="64">
        <v>752.95001000000002</v>
      </c>
      <c r="D14" s="64">
        <v>738.03598</v>
      </c>
      <c r="E14" s="64">
        <v>655.90028000000007</v>
      </c>
      <c r="F14" s="64">
        <v>509.74786</v>
      </c>
      <c r="G14" s="64">
        <v>507.62184999999999</v>
      </c>
      <c r="H14" s="64">
        <v>686.67663000000005</v>
      </c>
      <c r="I14" s="64">
        <v>502.40690000000001</v>
      </c>
      <c r="J14" s="64">
        <v>862.56723</v>
      </c>
      <c r="K14" s="64">
        <v>678.83542</v>
      </c>
      <c r="L14" s="64">
        <v>904.42823999999996</v>
      </c>
      <c r="M14" s="64">
        <v>519.07446000000004</v>
      </c>
      <c r="N14" s="65">
        <v>7991.8668500000003</v>
      </c>
    </row>
    <row r="15" spans="1:14" x14ac:dyDescent="0.2">
      <c r="A15" s="59" t="s">
        <v>5</v>
      </c>
      <c r="B15" s="64">
        <v>1718.4560100000001</v>
      </c>
      <c r="C15" s="64">
        <v>1734.8398300000001</v>
      </c>
      <c r="D15" s="64">
        <v>1894.5855200000001</v>
      </c>
      <c r="E15" s="64">
        <v>2131.72687</v>
      </c>
      <c r="F15" s="64">
        <v>2089.8550100000002</v>
      </c>
      <c r="G15" s="64">
        <v>2128.5399400000001</v>
      </c>
      <c r="H15" s="64">
        <v>2076.1261100000002</v>
      </c>
      <c r="I15" s="64">
        <v>1952.72793</v>
      </c>
      <c r="J15" s="64">
        <v>2044.13536</v>
      </c>
      <c r="K15" s="64">
        <v>1909.78199</v>
      </c>
      <c r="L15" s="64">
        <v>2017.1976399999999</v>
      </c>
      <c r="M15" s="64">
        <v>1897.8120700000002</v>
      </c>
      <c r="N15" s="65">
        <v>23595.784279999996</v>
      </c>
    </row>
    <row r="16" spans="1:14" x14ac:dyDescent="0.2">
      <c r="A16" s="59" t="s">
        <v>6</v>
      </c>
      <c r="B16" s="64">
        <v>153.58848</v>
      </c>
      <c r="C16" s="64">
        <v>136.49610000000001</v>
      </c>
      <c r="D16" s="64">
        <v>126.78144999999999</v>
      </c>
      <c r="E16" s="64">
        <v>284.04509999999999</v>
      </c>
      <c r="F16" s="64">
        <v>175.58589000000001</v>
      </c>
      <c r="G16" s="64">
        <v>219.31366</v>
      </c>
      <c r="H16" s="64">
        <v>231.45498000000001</v>
      </c>
      <c r="I16" s="64">
        <v>163.22181</v>
      </c>
      <c r="J16" s="64">
        <v>184.31873999999999</v>
      </c>
      <c r="K16" s="64">
        <v>180.27092999999999</v>
      </c>
      <c r="L16" s="64">
        <v>173.44120000000001</v>
      </c>
      <c r="M16" s="64">
        <v>213.81235999999998</v>
      </c>
      <c r="N16" s="65">
        <v>2242.3307</v>
      </c>
    </row>
    <row r="17" spans="1:14" x14ac:dyDescent="0.2">
      <c r="A17" s="59" t="s">
        <v>26</v>
      </c>
      <c r="B17" s="64">
        <v>40.546289999999999</v>
      </c>
      <c r="C17" s="64">
        <v>34.42906</v>
      </c>
      <c r="D17" s="64">
        <v>26.623889999999999</v>
      </c>
      <c r="E17" s="64">
        <v>34.205220000000004</v>
      </c>
      <c r="F17" s="64">
        <v>29.98441</v>
      </c>
      <c r="G17" s="64">
        <v>37.573819999999998</v>
      </c>
      <c r="H17" s="64">
        <v>37.319369999999999</v>
      </c>
      <c r="I17" s="64">
        <v>35.290289999999999</v>
      </c>
      <c r="J17" s="64">
        <v>26.664429999999999</v>
      </c>
      <c r="K17" s="64">
        <v>49.898240000000001</v>
      </c>
      <c r="L17" s="64">
        <v>37.152010000000004</v>
      </c>
      <c r="M17" s="64">
        <v>33.962230000000005</v>
      </c>
      <c r="N17" s="65">
        <v>423.64926000000003</v>
      </c>
    </row>
    <row r="18" spans="1:14" x14ac:dyDescent="0.2">
      <c r="A18" s="59" t="s">
        <v>7</v>
      </c>
      <c r="B18" s="64">
        <v>689.92601000000002</v>
      </c>
      <c r="C18" s="64">
        <v>344.64159000000001</v>
      </c>
      <c r="D18" s="64">
        <v>451.34315000000004</v>
      </c>
      <c r="E18" s="64">
        <v>725.24558999999999</v>
      </c>
      <c r="F18" s="64">
        <v>580.12803000000008</v>
      </c>
      <c r="G18" s="64">
        <v>584.93164999999999</v>
      </c>
      <c r="H18" s="64">
        <v>483.22615999999999</v>
      </c>
      <c r="I18" s="64">
        <v>586.41883999999993</v>
      </c>
      <c r="J18" s="64">
        <v>705.28375000000005</v>
      </c>
      <c r="K18" s="64">
        <v>735.58749</v>
      </c>
      <c r="L18" s="64">
        <v>522.01818000000003</v>
      </c>
      <c r="M18" s="64">
        <v>630.58217000000002</v>
      </c>
      <c r="N18" s="65">
        <v>7039.3326100000004</v>
      </c>
    </row>
    <row r="19" spans="1:14" ht="13.5" customHeight="1" x14ac:dyDescent="0.2">
      <c r="A19" s="59" t="s">
        <v>8</v>
      </c>
      <c r="B19" s="64">
        <v>1484.89282</v>
      </c>
      <c r="C19" s="64">
        <v>786.58087999999998</v>
      </c>
      <c r="D19" s="64">
        <v>1019.40092</v>
      </c>
      <c r="E19" s="64">
        <v>1669.4629299999999</v>
      </c>
      <c r="F19" s="64">
        <v>1595.17508</v>
      </c>
      <c r="G19" s="64">
        <v>1986.29027</v>
      </c>
      <c r="H19" s="64">
        <v>1698.0554299999999</v>
      </c>
      <c r="I19" s="64">
        <v>1796.4080100000001</v>
      </c>
      <c r="J19" s="64">
        <v>1702.41552</v>
      </c>
      <c r="K19" s="64">
        <v>1485.2265500000001</v>
      </c>
      <c r="L19" s="64">
        <v>1513.7535800000001</v>
      </c>
      <c r="M19" s="64">
        <v>1714.7896499999999</v>
      </c>
      <c r="N19" s="65">
        <v>18452.451639999999</v>
      </c>
    </row>
    <row r="20" spans="1:14" x14ac:dyDescent="0.2">
      <c r="A20" s="59" t="s">
        <v>9</v>
      </c>
      <c r="B20" s="64">
        <v>2091.3017</v>
      </c>
      <c r="C20" s="64">
        <v>919.72582</v>
      </c>
      <c r="D20" s="64">
        <v>830.17150000000004</v>
      </c>
      <c r="E20" s="64">
        <v>1031.8819599999999</v>
      </c>
      <c r="F20" s="64">
        <v>960.69378000000006</v>
      </c>
      <c r="G20" s="64">
        <v>969.78796</v>
      </c>
      <c r="H20" s="64">
        <v>1193.0919899999999</v>
      </c>
      <c r="I20" s="64">
        <v>1090.8093100000001</v>
      </c>
      <c r="J20" s="64">
        <v>1193.74755</v>
      </c>
      <c r="K20" s="64">
        <v>1197.8131699999999</v>
      </c>
      <c r="L20" s="64">
        <v>1006.87933</v>
      </c>
      <c r="M20" s="64">
        <v>1565.60032</v>
      </c>
      <c r="N20" s="65">
        <v>14051.504390000002</v>
      </c>
    </row>
    <row r="21" spans="1:14" x14ac:dyDescent="0.2">
      <c r="A21" s="59" t="s">
        <v>10</v>
      </c>
      <c r="B21" s="64">
        <v>5311.19</v>
      </c>
      <c r="C21" s="64">
        <v>3647.1368499999999</v>
      </c>
      <c r="D21" s="64">
        <v>5700.3203700000013</v>
      </c>
      <c r="E21" s="64">
        <v>5212.3862800000006</v>
      </c>
      <c r="F21" s="64">
        <v>6831.469720000001</v>
      </c>
      <c r="G21" s="64">
        <v>4896.3321299999998</v>
      </c>
      <c r="H21" s="64">
        <v>5212.4644600000001</v>
      </c>
      <c r="I21" s="64">
        <v>4695.2874599999996</v>
      </c>
      <c r="J21" s="64">
        <v>7097.6719199999998</v>
      </c>
      <c r="K21" s="64">
        <v>5061.4180900000001</v>
      </c>
      <c r="L21" s="64">
        <v>5904.8013499999997</v>
      </c>
      <c r="M21" s="64">
        <v>5156.9166399999995</v>
      </c>
      <c r="N21" s="65">
        <v>64727.395270000001</v>
      </c>
    </row>
    <row r="22" spans="1:14" x14ac:dyDescent="0.2">
      <c r="A22" s="59" t="s">
        <v>73</v>
      </c>
      <c r="B22" s="64">
        <v>20061.26698</v>
      </c>
      <c r="C22" s="64">
        <v>19086.141060000002</v>
      </c>
      <c r="D22" s="64">
        <v>16989.605990000004</v>
      </c>
      <c r="E22" s="64">
        <v>20379.89417</v>
      </c>
      <c r="F22" s="64">
        <v>29197.720929999992</v>
      </c>
      <c r="G22" s="64">
        <v>21327.028400000003</v>
      </c>
      <c r="H22" s="64">
        <v>21863.38365</v>
      </c>
      <c r="I22" s="64">
        <v>21951.63542000001</v>
      </c>
      <c r="J22" s="64">
        <v>21282.834470000002</v>
      </c>
      <c r="K22" s="64">
        <v>21465.815450000009</v>
      </c>
      <c r="L22" s="64">
        <v>21629.037519999998</v>
      </c>
      <c r="M22" s="64">
        <v>21701.058559999994</v>
      </c>
      <c r="N22" s="65">
        <v>256935.42260000005</v>
      </c>
    </row>
    <row r="23" spans="1:14" x14ac:dyDescent="0.2">
      <c r="A23" s="59" t="s">
        <v>27</v>
      </c>
      <c r="B23" s="64">
        <v>98.362210000000005</v>
      </c>
      <c r="C23" s="64">
        <v>78.436779999999999</v>
      </c>
      <c r="D23" s="64">
        <v>72.40594999999999</v>
      </c>
      <c r="E23" s="64">
        <v>80.537940000000006</v>
      </c>
      <c r="F23" s="64">
        <v>96.79858999999999</v>
      </c>
      <c r="G23" s="64">
        <v>122.6016</v>
      </c>
      <c r="H23" s="64">
        <v>136.54876000000002</v>
      </c>
      <c r="I23" s="64">
        <v>101.23299</v>
      </c>
      <c r="J23" s="64">
        <v>103.71697</v>
      </c>
      <c r="K23" s="64">
        <v>95.301479999999998</v>
      </c>
      <c r="L23" s="64">
        <v>98.68983999999999</v>
      </c>
      <c r="M23" s="64">
        <v>98.021850000000001</v>
      </c>
      <c r="N23" s="65">
        <v>1182.6549600000001</v>
      </c>
    </row>
    <row r="24" spans="1:14" x14ac:dyDescent="0.2">
      <c r="A24" s="59" t="s">
        <v>11</v>
      </c>
      <c r="B24" s="64">
        <v>694.33897000000002</v>
      </c>
      <c r="C24" s="64">
        <v>1325.04809</v>
      </c>
      <c r="D24" s="64">
        <v>1633.7488600000001</v>
      </c>
      <c r="E24" s="64">
        <v>1757.11141</v>
      </c>
      <c r="F24" s="64">
        <v>1990.97261</v>
      </c>
      <c r="G24" s="64">
        <v>1857.2539400000001</v>
      </c>
      <c r="H24" s="64">
        <v>1758.8256799999999</v>
      </c>
      <c r="I24" s="64">
        <v>1405.3714499999999</v>
      </c>
      <c r="J24" s="64">
        <v>1983.6278500000001</v>
      </c>
      <c r="K24" s="64">
        <v>1807.1938500000001</v>
      </c>
      <c r="L24" s="64">
        <v>2293.7925399999999</v>
      </c>
      <c r="M24" s="64">
        <v>1415.0210199999999</v>
      </c>
      <c r="N24" s="65">
        <v>19922.306270000001</v>
      </c>
    </row>
    <row r="25" spans="1:14" x14ac:dyDescent="0.2">
      <c r="A25" s="59" t="s">
        <v>12</v>
      </c>
      <c r="B25" s="64">
        <v>190.30629000000002</v>
      </c>
      <c r="C25" s="64">
        <v>469.94069000000002</v>
      </c>
      <c r="D25" s="64">
        <v>212.53782000000001</v>
      </c>
      <c r="E25" s="64">
        <v>758.83339999999998</v>
      </c>
      <c r="F25" s="64">
        <v>226.23604999999998</v>
      </c>
      <c r="G25" s="64">
        <v>228.37344000000002</v>
      </c>
      <c r="H25" s="64">
        <v>290.40868</v>
      </c>
      <c r="I25" s="64">
        <v>214.51004</v>
      </c>
      <c r="J25" s="64">
        <v>244.53577999999999</v>
      </c>
      <c r="K25" s="64">
        <v>294.84057999999999</v>
      </c>
      <c r="L25" s="64">
        <v>788.17478000000006</v>
      </c>
      <c r="M25" s="64">
        <v>274.63634999999999</v>
      </c>
      <c r="N25" s="65">
        <v>4193.3338999999996</v>
      </c>
    </row>
    <row r="26" spans="1:14" x14ac:dyDescent="0.2">
      <c r="A26" s="59" t="s">
        <v>75</v>
      </c>
      <c r="B26" s="64">
        <v>1617.39561</v>
      </c>
      <c r="C26" s="64">
        <v>1466.0207399999999</v>
      </c>
      <c r="D26" s="64">
        <v>1804.9677199999999</v>
      </c>
      <c r="E26" s="64">
        <v>1759.86454</v>
      </c>
      <c r="F26" s="64">
        <v>1678.75062</v>
      </c>
      <c r="G26" s="64">
        <v>1883.8840600000001</v>
      </c>
      <c r="H26" s="64">
        <v>1728.33554</v>
      </c>
      <c r="I26" s="64">
        <v>1877.51412</v>
      </c>
      <c r="J26" s="64">
        <v>2069.3877400000001</v>
      </c>
      <c r="K26" s="64">
        <v>1981.3788200000001</v>
      </c>
      <c r="L26" s="64">
        <v>1940.17785</v>
      </c>
      <c r="M26" s="64">
        <v>2014.8182400000001</v>
      </c>
      <c r="N26" s="65">
        <v>21822.495600000002</v>
      </c>
    </row>
    <row r="27" spans="1:14" x14ac:dyDescent="0.2">
      <c r="A27" s="59" t="s">
        <v>28</v>
      </c>
      <c r="B27" s="64">
        <v>3.6152299999999999</v>
      </c>
      <c r="C27" s="64">
        <v>3.58704</v>
      </c>
      <c r="D27" s="64">
        <v>3.4916</v>
      </c>
      <c r="E27" s="64">
        <v>2.10995</v>
      </c>
      <c r="F27" s="64">
        <v>1.3288900000000001</v>
      </c>
      <c r="G27" s="64">
        <v>0.53422000000000003</v>
      </c>
      <c r="H27" s="64">
        <v>1.42811</v>
      </c>
      <c r="I27" s="64">
        <v>0.38141000000000003</v>
      </c>
      <c r="J27" s="64">
        <v>0.41446</v>
      </c>
      <c r="K27" s="64">
        <v>0.37669999999999998</v>
      </c>
      <c r="L27" s="64">
        <v>0.38788</v>
      </c>
      <c r="M27" s="64">
        <v>0.91791999999999996</v>
      </c>
      <c r="N27" s="65">
        <v>18.573409999999999</v>
      </c>
    </row>
    <row r="28" spans="1:14" x14ac:dyDescent="0.2">
      <c r="A28" s="59" t="s">
        <v>13</v>
      </c>
      <c r="B28" s="64">
        <v>4023.60581</v>
      </c>
      <c r="C28" s="64">
        <v>4410.7141900000006</v>
      </c>
      <c r="D28" s="64">
        <v>4109.6097049999989</v>
      </c>
      <c r="E28" s="64">
        <v>4686.2275499999996</v>
      </c>
      <c r="F28" s="64">
        <v>4591.9823799999995</v>
      </c>
      <c r="G28" s="64">
        <v>5017.6083799999997</v>
      </c>
      <c r="H28" s="64">
        <v>4805.1991799999996</v>
      </c>
      <c r="I28" s="64">
        <v>4506.02675</v>
      </c>
      <c r="J28" s="64">
        <v>4891.0880900000002</v>
      </c>
      <c r="K28" s="64">
        <v>4621.9379900000004</v>
      </c>
      <c r="L28" s="64">
        <v>4615.6246700000002</v>
      </c>
      <c r="M28" s="64">
        <v>4969.7187199999998</v>
      </c>
      <c r="N28" s="65">
        <v>55249.343414999996</v>
      </c>
    </row>
    <row r="29" spans="1:14" x14ac:dyDescent="0.2">
      <c r="A29" s="59" t="s">
        <v>29</v>
      </c>
      <c r="B29" s="64">
        <v>273.11946999999998</v>
      </c>
      <c r="C29" s="64">
        <v>196.13002</v>
      </c>
      <c r="D29" s="64">
        <v>353.31218000000001</v>
      </c>
      <c r="E29" s="64">
        <v>366.30174</v>
      </c>
      <c r="F29" s="64">
        <v>373.01908000000003</v>
      </c>
      <c r="G29" s="64">
        <v>344.06709999999998</v>
      </c>
      <c r="H29" s="64">
        <v>626.84400000000005</v>
      </c>
      <c r="I29" s="64">
        <v>193.12776000000002</v>
      </c>
      <c r="J29" s="64">
        <v>710.33490000000006</v>
      </c>
      <c r="K29" s="64">
        <v>710.47944999999993</v>
      </c>
      <c r="L29" s="64">
        <v>715.15310999999997</v>
      </c>
      <c r="M29" s="64">
        <v>201.99515</v>
      </c>
      <c r="N29" s="65">
        <v>5063.8839600000001</v>
      </c>
    </row>
    <row r="30" spans="1:14" x14ac:dyDescent="0.2">
      <c r="A30" s="59" t="s">
        <v>14</v>
      </c>
      <c r="B30" s="64">
        <v>2044.1903600000001</v>
      </c>
      <c r="C30" s="64">
        <v>1284.7320099999999</v>
      </c>
      <c r="D30" s="64">
        <v>1489.6891599999999</v>
      </c>
      <c r="E30" s="64">
        <v>1391.67391</v>
      </c>
      <c r="F30" s="64">
        <v>1418.6349700000001</v>
      </c>
      <c r="G30" s="64">
        <v>1659.5406200000002</v>
      </c>
      <c r="H30" s="64">
        <v>1622.42021</v>
      </c>
      <c r="I30" s="64">
        <v>1636.0403799999999</v>
      </c>
      <c r="J30" s="64">
        <v>1819.3723600000001</v>
      </c>
      <c r="K30" s="64">
        <v>1545.95688</v>
      </c>
      <c r="L30" s="64">
        <v>1346.3212900000001</v>
      </c>
      <c r="M30" s="64">
        <v>1183.05126</v>
      </c>
      <c r="N30" s="65">
        <v>18441.62341</v>
      </c>
    </row>
    <row r="31" spans="1:14" x14ac:dyDescent="0.2">
      <c r="A31" s="59" t="s">
        <v>15</v>
      </c>
      <c r="B31" s="64">
        <v>1139.97282</v>
      </c>
      <c r="C31" s="64">
        <v>1047.25523</v>
      </c>
      <c r="D31" s="64">
        <v>996.06561999999997</v>
      </c>
      <c r="E31" s="64">
        <v>1218.80133</v>
      </c>
      <c r="F31" s="64">
        <v>1228.9551799999999</v>
      </c>
      <c r="G31" s="64">
        <v>1310.85401</v>
      </c>
      <c r="H31" s="64">
        <v>1134.3921699999999</v>
      </c>
      <c r="I31" s="64">
        <v>1250.4642200000001</v>
      </c>
      <c r="J31" s="64">
        <v>1233.55378</v>
      </c>
      <c r="K31" s="64">
        <v>1386.7076499999998</v>
      </c>
      <c r="L31" s="64">
        <v>1233.25117</v>
      </c>
      <c r="M31" s="64">
        <v>1310.5770400000001</v>
      </c>
      <c r="N31" s="65">
        <v>14490.850219999998</v>
      </c>
    </row>
    <row r="32" spans="1:14" x14ac:dyDescent="0.2">
      <c r="A32" s="59" t="s">
        <v>16</v>
      </c>
      <c r="B32" s="64">
        <v>286.41982999999999</v>
      </c>
      <c r="C32" s="64">
        <v>291.60340000000002</v>
      </c>
      <c r="D32" s="64">
        <v>335.40790999999996</v>
      </c>
      <c r="E32" s="64">
        <v>335.81545</v>
      </c>
      <c r="F32" s="64">
        <v>369.14740999999998</v>
      </c>
      <c r="G32" s="64">
        <v>505.03128000000004</v>
      </c>
      <c r="H32" s="64">
        <v>549.15877</v>
      </c>
      <c r="I32" s="64">
        <v>302.59719000000001</v>
      </c>
      <c r="J32" s="64">
        <v>370.59059000000002</v>
      </c>
      <c r="K32" s="64">
        <v>335.33737000000002</v>
      </c>
      <c r="L32" s="64">
        <v>342.30617000000001</v>
      </c>
      <c r="M32" s="64">
        <v>351.68890000000005</v>
      </c>
      <c r="N32" s="65">
        <v>4375.1042699999998</v>
      </c>
    </row>
    <row r="33" spans="1:14" x14ac:dyDescent="0.2">
      <c r="A33" s="59" t="s">
        <v>17</v>
      </c>
      <c r="B33" s="64">
        <v>549.99161000000004</v>
      </c>
      <c r="C33" s="64">
        <v>813.97296999999992</v>
      </c>
      <c r="D33" s="64">
        <v>352.77924999999999</v>
      </c>
      <c r="E33" s="64">
        <v>736.02824999999996</v>
      </c>
      <c r="F33" s="64">
        <v>576.14756999999997</v>
      </c>
      <c r="G33" s="64">
        <v>759.74540999999999</v>
      </c>
      <c r="H33" s="64">
        <v>683.74568999999997</v>
      </c>
      <c r="I33" s="64">
        <v>736.91377999999997</v>
      </c>
      <c r="J33" s="64">
        <v>660.51897999999994</v>
      </c>
      <c r="K33" s="64">
        <v>724.83958999999993</v>
      </c>
      <c r="L33" s="64">
        <v>636.16863999999998</v>
      </c>
      <c r="M33" s="64">
        <v>367.24276000000003</v>
      </c>
      <c r="N33" s="65">
        <v>7598.0944999999992</v>
      </c>
    </row>
    <row r="34" spans="1:14" x14ac:dyDescent="0.2">
      <c r="A34" s="59" t="s">
        <v>74</v>
      </c>
      <c r="B34" s="64">
        <v>3648.6785099999997</v>
      </c>
      <c r="C34" s="64">
        <v>4179.6434900000004</v>
      </c>
      <c r="D34" s="64">
        <v>3764.2736199999999</v>
      </c>
      <c r="E34" s="64">
        <v>4278.5914299999995</v>
      </c>
      <c r="F34" s="64">
        <v>4177.5278500000004</v>
      </c>
      <c r="G34" s="64">
        <v>4488.3134500000006</v>
      </c>
      <c r="H34" s="64">
        <v>4453.5937899999999</v>
      </c>
      <c r="I34" s="64">
        <v>4365.4690799999998</v>
      </c>
      <c r="J34" s="64">
        <v>4463.3171400000001</v>
      </c>
      <c r="K34" s="64">
        <v>4624.3502800000006</v>
      </c>
      <c r="L34" s="64">
        <v>4387.9717699999992</v>
      </c>
      <c r="M34" s="64">
        <v>4387.0138200000001</v>
      </c>
      <c r="N34" s="65">
        <v>51218.744229999997</v>
      </c>
    </row>
    <row r="35" spans="1:14" x14ac:dyDescent="0.2">
      <c r="A35" s="59" t="s">
        <v>18</v>
      </c>
      <c r="B35" s="64">
        <v>1028.3614499999999</v>
      </c>
      <c r="C35" s="64">
        <v>1787.7235600000001</v>
      </c>
      <c r="D35" s="64">
        <v>2680.0051899999999</v>
      </c>
      <c r="E35" s="64">
        <v>2495.0246099999999</v>
      </c>
      <c r="F35" s="64">
        <v>2486.7445899999998</v>
      </c>
      <c r="G35" s="64">
        <v>2720.5173100000002</v>
      </c>
      <c r="H35" s="64">
        <v>2604.23612</v>
      </c>
      <c r="I35" s="64">
        <v>1635.38042</v>
      </c>
      <c r="J35" s="64">
        <v>3064.1685600000001</v>
      </c>
      <c r="K35" s="64">
        <v>2647.6866400000004</v>
      </c>
      <c r="L35" s="64">
        <v>3248.2262799999999</v>
      </c>
      <c r="M35" s="64">
        <v>1544.8629799999999</v>
      </c>
      <c r="N35" s="65">
        <v>27942.937710000002</v>
      </c>
    </row>
    <row r="36" spans="1:14" x14ac:dyDescent="0.2">
      <c r="A36" s="59" t="s">
        <v>30</v>
      </c>
      <c r="B36" s="64">
        <v>0</v>
      </c>
      <c r="C36" s="64">
        <v>0.15</v>
      </c>
      <c r="D36" s="64">
        <v>1.35E-2</v>
      </c>
      <c r="E36" s="64">
        <v>0</v>
      </c>
      <c r="F36" s="64">
        <v>0.11975</v>
      </c>
      <c r="G36" s="64">
        <v>0.14649999999999999</v>
      </c>
      <c r="H36" s="64">
        <v>0.12740000000000001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5">
        <v>0.55714999999999992</v>
      </c>
    </row>
    <row r="37" spans="1:14" x14ac:dyDescent="0.2">
      <c r="A37" s="59" t="s">
        <v>19</v>
      </c>
      <c r="B37" s="64">
        <v>1093.8351299999999</v>
      </c>
      <c r="C37" s="64">
        <v>998.39778999999999</v>
      </c>
      <c r="D37" s="64">
        <v>1112.55521</v>
      </c>
      <c r="E37" s="64">
        <v>1175.3739699999999</v>
      </c>
      <c r="F37" s="64">
        <v>1389.19282</v>
      </c>
      <c r="G37" s="64">
        <v>1305.61322</v>
      </c>
      <c r="H37" s="64">
        <v>1277.39518</v>
      </c>
      <c r="I37" s="64">
        <v>1215.80492</v>
      </c>
      <c r="J37" s="64">
        <v>1329.46299</v>
      </c>
      <c r="K37" s="64">
        <v>1414.40075</v>
      </c>
      <c r="L37" s="64">
        <v>1340.30089</v>
      </c>
      <c r="M37" s="64">
        <v>1394.9252200000001</v>
      </c>
      <c r="N37" s="65">
        <v>15047.258089999999</v>
      </c>
    </row>
    <row r="38" spans="1:14" x14ac:dyDescent="0.2">
      <c r="A38" s="59" t="s">
        <v>20</v>
      </c>
      <c r="B38" s="64">
        <v>468.37592999999998</v>
      </c>
      <c r="C38" s="64">
        <v>400.35109999999997</v>
      </c>
      <c r="D38" s="64">
        <v>497.12293</v>
      </c>
      <c r="E38" s="64">
        <v>544.69812000000002</v>
      </c>
      <c r="F38" s="64">
        <v>511.24874</v>
      </c>
      <c r="G38" s="64">
        <v>563.83924999999999</v>
      </c>
      <c r="H38" s="64">
        <v>571.13452000000007</v>
      </c>
      <c r="I38" s="64">
        <v>623.50193999999999</v>
      </c>
      <c r="J38" s="64">
        <v>528.73729000000003</v>
      </c>
      <c r="K38" s="64">
        <v>518.87025000000006</v>
      </c>
      <c r="L38" s="64">
        <v>582.69150999999999</v>
      </c>
      <c r="M38" s="64">
        <v>439.14904999999999</v>
      </c>
      <c r="N38" s="65">
        <v>6249.7206299999998</v>
      </c>
    </row>
    <row r="39" spans="1:14" x14ac:dyDescent="0.2">
      <c r="A39" s="59" t="s">
        <v>21</v>
      </c>
      <c r="B39" s="64">
        <v>590.42110000000002</v>
      </c>
      <c r="C39" s="64">
        <v>292.6542</v>
      </c>
      <c r="D39" s="64">
        <v>277.71845000000002</v>
      </c>
      <c r="E39" s="64">
        <v>377.56539000000004</v>
      </c>
      <c r="F39" s="64">
        <v>904.83762999999999</v>
      </c>
      <c r="G39" s="64">
        <v>500.04142999999999</v>
      </c>
      <c r="H39" s="64">
        <v>340.83853999999997</v>
      </c>
      <c r="I39" s="64">
        <v>513.26156000000003</v>
      </c>
      <c r="J39" s="64">
        <v>889.26609999999994</v>
      </c>
      <c r="K39" s="64">
        <v>611.92272000000003</v>
      </c>
      <c r="L39" s="66">
        <v>531.74745999999993</v>
      </c>
      <c r="M39" s="64">
        <v>457.91548999999998</v>
      </c>
      <c r="N39" s="65">
        <v>6288.1900700000006</v>
      </c>
    </row>
    <row r="40" spans="1:14" ht="13.5" thickBot="1" x14ac:dyDescent="0.25">
      <c r="A40" s="42" t="s">
        <v>33</v>
      </c>
      <c r="B40" s="57">
        <v>61156.806799999998</v>
      </c>
      <c r="C40" s="57">
        <v>55357.281590000021</v>
      </c>
      <c r="D40" s="57">
        <v>57044.223015000003</v>
      </c>
      <c r="E40" s="57">
        <v>65268.381509999985</v>
      </c>
      <c r="F40" s="57">
        <v>74641.080329999968</v>
      </c>
      <c r="G40" s="57">
        <v>67669.650539999973</v>
      </c>
      <c r="H40" s="57">
        <v>66830.750809999998</v>
      </c>
      <c r="I40" s="57">
        <v>63388.295630000008</v>
      </c>
      <c r="J40" s="57">
        <v>70005.561589999983</v>
      </c>
      <c r="K40" s="57">
        <v>67672.535890000043</v>
      </c>
      <c r="L40" s="49">
        <v>68467.101379999978</v>
      </c>
      <c r="M40" s="49">
        <v>65073.909549999989</v>
      </c>
      <c r="N40" s="49">
        <v>782575.57863500004</v>
      </c>
    </row>
    <row r="41" spans="1:14" ht="13.5" customHeight="1" thickTop="1" x14ac:dyDescent="0.2">
      <c r="A41" s="198" t="s">
        <v>84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</row>
    <row r="42" spans="1:14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4" x14ac:dyDescent="0.2">
      <c r="A43" s="5" t="s">
        <v>86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4" x14ac:dyDescent="0.2">
      <c r="F44" s="36"/>
      <c r="G44" s="37"/>
    </row>
    <row r="45" spans="1:14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4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4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2:14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2:14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2:14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2:14" x14ac:dyDescent="0.2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2:14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4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2:14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2:14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2:14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2:14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2:14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2:14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2:14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2:14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2:14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4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2:14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4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2:14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2:14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14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x14ac:dyDescent="0.2">
      <c r="B79" s="36"/>
    </row>
    <row r="80" spans="2:14" x14ac:dyDescent="0.2">
      <c r="B80" s="36"/>
    </row>
    <row r="81" spans="2:2" x14ac:dyDescent="0.2">
      <c r="B81" s="36"/>
    </row>
    <row r="82" spans="2:2" x14ac:dyDescent="0.2">
      <c r="B82" s="36"/>
    </row>
    <row r="83" spans="2:2" x14ac:dyDescent="0.2">
      <c r="B83" s="36"/>
    </row>
    <row r="84" spans="2:2" x14ac:dyDescent="0.2">
      <c r="B84" s="36"/>
    </row>
    <row r="85" spans="2:2" x14ac:dyDescent="0.2">
      <c r="B85" s="36"/>
    </row>
    <row r="86" spans="2:2" x14ac:dyDescent="0.2">
      <c r="B86" s="36"/>
    </row>
  </sheetData>
  <mergeCells count="1">
    <mergeCell ref="A41:N42"/>
  </mergeCells>
  <phoneticPr fontId="0" type="noConversion"/>
  <pageMargins left="0.31" right="0.19685039370078741" top="0.98425196850393704" bottom="0.98425196850393704" header="0.51181102362204722" footer="0.51181102362204722"/>
  <pageSetup paperSize="9" scale="75" orientation="landscape" horizontalDpi="300" verticalDpi="300" r:id="rId1"/>
  <headerFooter alignWithMargins="0"/>
  <colBreaks count="1" manualBreakCount="1">
    <brk id="14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G38" sqref="G38"/>
    </sheetView>
  </sheetViews>
  <sheetFormatPr defaultColWidth="9.140625" defaultRowHeight="12.75" x14ac:dyDescent="0.2"/>
  <cols>
    <col min="1" max="1" width="38" style="4" customWidth="1"/>
    <col min="2" max="11" width="10.42578125" style="4" bestFit="1" customWidth="1"/>
    <col min="12" max="12" width="11.85546875" style="4" customWidth="1"/>
    <col min="13" max="13" width="10.42578125" style="4" bestFit="1" customWidth="1"/>
    <col min="14" max="14" width="11.28515625" style="4" bestFit="1" customWidth="1"/>
    <col min="15" max="15" width="27.28515625" style="4" customWidth="1"/>
    <col min="16" max="16" width="42.140625" style="4" bestFit="1" customWidth="1"/>
    <col min="17" max="17" width="14.28515625" style="29" bestFit="1" customWidth="1"/>
    <col min="18" max="20" width="9.42578125" style="4" bestFit="1" customWidth="1"/>
    <col min="21" max="21" width="9.140625" style="4"/>
    <col min="22" max="22" width="14.28515625" style="4" bestFit="1" customWidth="1"/>
    <col min="23" max="16384" width="9.140625" style="4"/>
  </cols>
  <sheetData>
    <row r="1" spans="1:22" x14ac:dyDescent="0.2">
      <c r="A1" s="30" t="s">
        <v>81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2" x14ac:dyDescent="0.2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0"/>
    </row>
    <row r="3" spans="1:22" s="3" customFormat="1" ht="13.5" thickBot="1" x14ac:dyDescent="0.25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2011</v>
      </c>
      <c r="P3"/>
      <c r="Q3" s="50"/>
      <c r="R3" s="51"/>
      <c r="S3"/>
    </row>
    <row r="4" spans="1:22" ht="13.5" thickTop="1" x14ac:dyDescent="0.2">
      <c r="A4" s="59" t="s">
        <v>0</v>
      </c>
      <c r="B4" s="64">
        <v>431.23917</v>
      </c>
      <c r="C4" s="64">
        <v>427.18277</v>
      </c>
      <c r="D4" s="64">
        <v>465.37953000000005</v>
      </c>
      <c r="E4" s="64">
        <v>413.92447999999996</v>
      </c>
      <c r="F4" s="64">
        <v>494.60378000000003</v>
      </c>
      <c r="G4" s="64">
        <v>467.34928000000002</v>
      </c>
      <c r="H4" s="64">
        <v>470.30349999999999</v>
      </c>
      <c r="I4" s="64">
        <v>461.81781999999998</v>
      </c>
      <c r="J4" s="64">
        <v>482.49975000000001</v>
      </c>
      <c r="K4" s="64">
        <v>491.88954999999999</v>
      </c>
      <c r="L4" s="64">
        <v>488.51044000000002</v>
      </c>
      <c r="M4" s="64">
        <v>577.84573999999998</v>
      </c>
      <c r="N4" s="65">
        <v>296942.36328000005</v>
      </c>
      <c r="P4" s="50"/>
      <c r="Q4" s="50"/>
      <c r="R4" s="52"/>
      <c r="S4" s="53"/>
      <c r="T4" s="54"/>
      <c r="U4" s="36"/>
      <c r="V4" s="55"/>
    </row>
    <row r="5" spans="1:22" x14ac:dyDescent="0.2">
      <c r="A5" s="59" t="s">
        <v>1</v>
      </c>
      <c r="B5" s="64">
        <v>389.56650000000002</v>
      </c>
      <c r="C5" s="64">
        <v>500.80422999999996</v>
      </c>
      <c r="D5" s="64">
        <v>699.23023000000001</v>
      </c>
      <c r="E5" s="64">
        <v>554.67831000000001</v>
      </c>
      <c r="F5" s="64">
        <v>676.01247000000001</v>
      </c>
      <c r="G5" s="64">
        <v>513.29777000000001</v>
      </c>
      <c r="H5" s="64">
        <v>608.09272999999996</v>
      </c>
      <c r="I5" s="64">
        <v>470.95889</v>
      </c>
      <c r="J5" s="64">
        <v>544.67806000000007</v>
      </c>
      <c r="K5" s="64">
        <v>559.26943999999992</v>
      </c>
      <c r="L5" s="64">
        <v>386.95598999999999</v>
      </c>
      <c r="M5" s="64">
        <v>661.47964999999999</v>
      </c>
      <c r="N5" s="65">
        <v>74047.902529999992</v>
      </c>
      <c r="P5" s="50"/>
      <c r="Q5" s="50"/>
      <c r="R5" s="52"/>
      <c r="S5" s="53"/>
      <c r="T5" s="54"/>
      <c r="U5" s="36"/>
      <c r="V5" s="55"/>
    </row>
    <row r="6" spans="1:22" x14ac:dyDescent="0.2">
      <c r="A6" s="59" t="s">
        <v>22</v>
      </c>
      <c r="B6" s="64">
        <v>79.640450000000001</v>
      </c>
      <c r="C6" s="64">
        <v>34.134279999999997</v>
      </c>
      <c r="D6" s="64">
        <v>32.335760000000001</v>
      </c>
      <c r="E6" s="64">
        <v>65.765450000000001</v>
      </c>
      <c r="F6" s="64">
        <v>55.745750000000001</v>
      </c>
      <c r="G6" s="64">
        <v>60.875519999999995</v>
      </c>
      <c r="H6" s="64">
        <v>65.667619999999999</v>
      </c>
      <c r="I6" s="64">
        <v>43.013809999999999</v>
      </c>
      <c r="J6" s="64">
        <v>50.365389999999998</v>
      </c>
      <c r="K6" s="64">
        <v>49.282609999999998</v>
      </c>
      <c r="L6" s="64">
        <v>65.939809999999994</v>
      </c>
      <c r="M6" s="64">
        <v>53.33352</v>
      </c>
      <c r="N6" s="65">
        <v>63849.491979999999</v>
      </c>
      <c r="P6" s="50"/>
      <c r="Q6" s="50"/>
      <c r="R6" s="52"/>
      <c r="S6" s="53"/>
      <c r="T6" s="54"/>
      <c r="U6" s="36"/>
      <c r="V6" s="55"/>
    </row>
    <row r="7" spans="1:22" x14ac:dyDescent="0.2">
      <c r="A7" s="59" t="s">
        <v>23</v>
      </c>
      <c r="B7" s="64">
        <v>25.06559</v>
      </c>
      <c r="C7" s="64">
        <v>12.18187</v>
      </c>
      <c r="D7" s="64">
        <v>21.6341</v>
      </c>
      <c r="E7" s="64">
        <v>19.05884</v>
      </c>
      <c r="F7" s="64">
        <v>44.684739999999998</v>
      </c>
      <c r="G7" s="64">
        <v>15.983309999999999</v>
      </c>
      <c r="H7" s="64">
        <v>31.467700000000001</v>
      </c>
      <c r="I7" s="64">
        <v>15.086</v>
      </c>
      <c r="J7" s="64">
        <v>16.245650000000001</v>
      </c>
      <c r="K7" s="64">
        <v>23.851880000000001</v>
      </c>
      <c r="L7" s="64">
        <v>18.15503</v>
      </c>
      <c r="M7" s="64">
        <v>18.11572</v>
      </c>
      <c r="N7" s="65">
        <v>67126.315754999989</v>
      </c>
      <c r="P7" s="50"/>
      <c r="Q7" s="50"/>
      <c r="R7" s="52"/>
      <c r="S7" s="53"/>
      <c r="T7" s="54"/>
      <c r="U7" s="36"/>
      <c r="V7" s="55"/>
    </row>
    <row r="8" spans="1:22" x14ac:dyDescent="0.2">
      <c r="A8" s="59" t="s">
        <v>2</v>
      </c>
      <c r="B8" s="64">
        <v>500.44430999999997</v>
      </c>
      <c r="C8" s="64">
        <v>359.71445</v>
      </c>
      <c r="D8" s="64">
        <v>401.41876000000002</v>
      </c>
      <c r="E8" s="64">
        <v>404.10471999999999</v>
      </c>
      <c r="F8" s="64">
        <v>504.77865000000003</v>
      </c>
      <c r="G8" s="64">
        <v>457.97603999999995</v>
      </c>
      <c r="H8" s="64">
        <v>437.73884000000004</v>
      </c>
      <c r="I8" s="64">
        <v>462.61408</v>
      </c>
      <c r="J8" s="64">
        <v>463.75397999999996</v>
      </c>
      <c r="K8" s="64">
        <v>471.24628000000001</v>
      </c>
      <c r="L8" s="64">
        <v>437.28971999999999</v>
      </c>
      <c r="M8" s="64">
        <v>466.38711000000001</v>
      </c>
      <c r="N8" s="65">
        <v>58669.945530000005</v>
      </c>
      <c r="P8" s="50"/>
      <c r="Q8" s="50"/>
      <c r="R8" s="52"/>
      <c r="S8" s="53"/>
      <c r="T8" s="54"/>
      <c r="U8" s="36"/>
      <c r="V8" s="55"/>
    </row>
    <row r="9" spans="1:22" x14ac:dyDescent="0.2">
      <c r="A9" s="59" t="s">
        <v>24</v>
      </c>
      <c r="B9" s="64">
        <v>27.09686</v>
      </c>
      <c r="C9" s="64">
        <v>23.297310000000003</v>
      </c>
      <c r="D9" s="64">
        <v>24.814619999999998</v>
      </c>
      <c r="E9" s="64">
        <v>23.413160000000001</v>
      </c>
      <c r="F9" s="64">
        <v>25.877950000000002</v>
      </c>
      <c r="G9" s="64">
        <v>26.557040000000001</v>
      </c>
      <c r="H9" s="64">
        <v>25.008029999999998</v>
      </c>
      <c r="I9" s="64">
        <v>25.250209999999999</v>
      </c>
      <c r="J9" s="64">
        <v>27.696740000000002</v>
      </c>
      <c r="K9" s="64">
        <v>24.721900000000002</v>
      </c>
      <c r="L9" s="64">
        <v>23.88777</v>
      </c>
      <c r="M9" s="64">
        <v>25.977919999999997</v>
      </c>
      <c r="N9" s="65">
        <v>26907.751809999998</v>
      </c>
      <c r="P9" s="50"/>
      <c r="Q9" s="50"/>
      <c r="R9" s="52"/>
      <c r="S9" s="53"/>
      <c r="T9" s="54"/>
      <c r="U9" s="36"/>
      <c r="V9" s="55"/>
    </row>
    <row r="10" spans="1:22" x14ac:dyDescent="0.2">
      <c r="A10" s="59" t="s">
        <v>49</v>
      </c>
      <c r="B10" s="64">
        <v>2401.00684</v>
      </c>
      <c r="C10" s="64">
        <v>1254.7395300000001</v>
      </c>
      <c r="D10" s="64">
        <v>1582.99803</v>
      </c>
      <c r="E10" s="64">
        <v>1833.38825</v>
      </c>
      <c r="F10" s="64">
        <v>1813.36565</v>
      </c>
      <c r="G10" s="64">
        <v>1602.2748999999999</v>
      </c>
      <c r="H10" s="64">
        <v>1940.4118700000001</v>
      </c>
      <c r="I10" s="64">
        <v>1777.36916</v>
      </c>
      <c r="J10" s="64">
        <v>1800.5796699999999</v>
      </c>
      <c r="K10" s="64">
        <v>1946.36916</v>
      </c>
      <c r="L10" s="64">
        <v>1495.8856799999999</v>
      </c>
      <c r="M10" s="64">
        <v>1771.0365400000001</v>
      </c>
      <c r="N10" s="65">
        <v>23738.705610000001</v>
      </c>
      <c r="P10" s="50"/>
      <c r="Q10" s="50"/>
      <c r="R10" s="52"/>
      <c r="S10" s="53"/>
      <c r="T10" s="54"/>
      <c r="U10" s="36"/>
      <c r="V10" s="55"/>
    </row>
    <row r="11" spans="1:22" x14ac:dyDescent="0.2">
      <c r="A11" s="59" t="s">
        <v>25</v>
      </c>
      <c r="B11" s="64">
        <v>189.04689999999999</v>
      </c>
      <c r="C11" s="64">
        <v>197.91476999999998</v>
      </c>
      <c r="D11" s="64">
        <v>211.26364999999998</v>
      </c>
      <c r="E11" s="64">
        <v>203.09120000000001</v>
      </c>
      <c r="F11" s="64">
        <v>219.19997000000001</v>
      </c>
      <c r="G11" s="64">
        <v>261.32362999999998</v>
      </c>
      <c r="H11" s="64">
        <v>198.13556</v>
      </c>
      <c r="I11" s="64">
        <v>278.53823999999997</v>
      </c>
      <c r="J11" s="64">
        <v>244.61875000000001</v>
      </c>
      <c r="K11" s="64">
        <v>222.97085999999999</v>
      </c>
      <c r="L11" s="64">
        <v>268.48815999999999</v>
      </c>
      <c r="M11" s="64">
        <v>242.19226999999998</v>
      </c>
      <c r="N11" s="65">
        <v>22325.1132</v>
      </c>
      <c r="P11" s="50"/>
      <c r="Q11" s="50"/>
      <c r="R11" s="52"/>
      <c r="S11" s="53"/>
      <c r="T11" s="54"/>
      <c r="U11" s="36"/>
      <c r="V11" s="55"/>
    </row>
    <row r="12" spans="1:22" x14ac:dyDescent="0.2">
      <c r="A12" s="59" t="s">
        <v>76</v>
      </c>
      <c r="B12" s="64">
        <v>6561.108339999998</v>
      </c>
      <c r="C12" s="64">
        <v>4360.0635400000001</v>
      </c>
      <c r="D12" s="64">
        <v>5661.6768099999999</v>
      </c>
      <c r="E12" s="64">
        <v>5109.2456500000008</v>
      </c>
      <c r="F12" s="64">
        <v>5730.9138899999989</v>
      </c>
      <c r="G12" s="64">
        <v>5009.8846700000004</v>
      </c>
      <c r="H12" s="64">
        <v>5894.0470699999987</v>
      </c>
      <c r="I12" s="64">
        <v>5202.6505099999995</v>
      </c>
      <c r="J12" s="64">
        <v>5200.1494499999999</v>
      </c>
      <c r="K12" s="64">
        <v>5065.7831200000001</v>
      </c>
      <c r="L12" s="64">
        <v>5174.9709299999995</v>
      </c>
      <c r="M12" s="64">
        <v>4878.9979999999996</v>
      </c>
      <c r="N12" s="65">
        <v>21219.425279999996</v>
      </c>
      <c r="P12" s="50"/>
      <c r="Q12" s="50"/>
      <c r="R12" s="52"/>
      <c r="S12" s="53"/>
      <c r="T12" s="54"/>
      <c r="U12" s="36"/>
      <c r="V12" s="55"/>
    </row>
    <row r="13" spans="1:22" x14ac:dyDescent="0.2">
      <c r="A13" s="59" t="s">
        <v>3</v>
      </c>
      <c r="B13" s="64">
        <v>1692.3416399999999</v>
      </c>
      <c r="C13" s="64">
        <v>1335.59878</v>
      </c>
      <c r="D13" s="64">
        <v>2159.3291899999999</v>
      </c>
      <c r="E13" s="64">
        <v>1708.99018</v>
      </c>
      <c r="F13" s="64">
        <v>1799.49811</v>
      </c>
      <c r="G13" s="64">
        <v>1729.0823500000001</v>
      </c>
      <c r="H13" s="64">
        <v>1713.3493600000002</v>
      </c>
      <c r="I13" s="64">
        <v>1632.2644299999999</v>
      </c>
      <c r="J13" s="64">
        <v>1538.5126200000002</v>
      </c>
      <c r="K13" s="64">
        <v>1634.5503999999999</v>
      </c>
      <c r="L13" s="64">
        <v>1548.4973799999998</v>
      </c>
      <c r="M13" s="64">
        <v>1779.0022099999999</v>
      </c>
      <c r="N13" s="65">
        <v>20684.652899999997</v>
      </c>
      <c r="P13" s="50"/>
      <c r="Q13" s="50"/>
      <c r="R13" s="52"/>
      <c r="S13" s="53"/>
      <c r="T13" s="54"/>
      <c r="U13" s="36"/>
      <c r="V13" s="56"/>
    </row>
    <row r="14" spans="1:22" x14ac:dyDescent="0.2">
      <c r="A14" s="59" t="s">
        <v>4</v>
      </c>
      <c r="B14" s="64">
        <v>679.01784999999995</v>
      </c>
      <c r="C14" s="64">
        <v>999.32718999999997</v>
      </c>
      <c r="D14" s="64">
        <v>459.83103000000006</v>
      </c>
      <c r="E14" s="64">
        <v>477.37184999999999</v>
      </c>
      <c r="F14" s="64">
        <v>539.39536999999996</v>
      </c>
      <c r="G14" s="64">
        <v>557.99545000000001</v>
      </c>
      <c r="H14" s="64">
        <v>506.51026000000002</v>
      </c>
      <c r="I14" s="64">
        <v>623.95064000000002</v>
      </c>
      <c r="J14" s="64">
        <v>476.00261999999998</v>
      </c>
      <c r="K14" s="64">
        <v>575.11865999999998</v>
      </c>
      <c r="L14" s="64">
        <v>390.00845000000004</v>
      </c>
      <c r="M14" s="64">
        <v>573.38923999999997</v>
      </c>
      <c r="N14" s="65">
        <v>20271.016649999994</v>
      </c>
      <c r="P14" s="50"/>
      <c r="Q14" s="50"/>
      <c r="R14" s="52"/>
      <c r="S14" s="53"/>
      <c r="T14" s="54"/>
      <c r="U14" s="36"/>
      <c r="V14" s="56"/>
    </row>
    <row r="15" spans="1:22" x14ac:dyDescent="0.2">
      <c r="A15" s="59" t="s">
        <v>5</v>
      </c>
      <c r="B15" s="64">
        <v>2237.2741900000001</v>
      </c>
      <c r="C15" s="64">
        <v>1875.7375099999999</v>
      </c>
      <c r="D15" s="64">
        <v>2341.6493100000002</v>
      </c>
      <c r="E15" s="64">
        <v>2275.1272300000001</v>
      </c>
      <c r="F15" s="64">
        <v>2142.9248600000001</v>
      </c>
      <c r="G15" s="64">
        <v>2486.9475499999999</v>
      </c>
      <c r="H15" s="64">
        <v>2294.48641</v>
      </c>
      <c r="I15" s="64">
        <v>2197.34022</v>
      </c>
      <c r="J15" s="64">
        <v>2352.3937999999998</v>
      </c>
      <c r="K15" s="64">
        <v>2272.9808800000001</v>
      </c>
      <c r="L15" s="64">
        <v>2263.5456899999999</v>
      </c>
      <c r="M15" s="64">
        <v>2167.3441600000001</v>
      </c>
      <c r="N15" s="65">
        <v>18805.452229999999</v>
      </c>
      <c r="P15" s="50"/>
      <c r="Q15" s="50"/>
      <c r="R15" s="52"/>
      <c r="S15" s="53"/>
      <c r="T15" s="54"/>
      <c r="U15" s="36"/>
      <c r="V15" s="56"/>
    </row>
    <row r="16" spans="1:22" x14ac:dyDescent="0.2">
      <c r="A16" s="59" t="s">
        <v>6</v>
      </c>
      <c r="B16" s="64">
        <v>203.77991</v>
      </c>
      <c r="C16" s="64">
        <v>173.47708</v>
      </c>
      <c r="D16" s="64">
        <v>228.11926</v>
      </c>
      <c r="E16" s="64">
        <v>186.66363000000001</v>
      </c>
      <c r="F16" s="64">
        <v>183.52442000000002</v>
      </c>
      <c r="G16" s="64">
        <v>223.55741</v>
      </c>
      <c r="H16" s="64">
        <v>212.48585</v>
      </c>
      <c r="I16" s="64">
        <v>249.38451000000001</v>
      </c>
      <c r="J16" s="64">
        <v>194.76426000000001</v>
      </c>
      <c r="K16" s="64">
        <v>189.04026000000002</v>
      </c>
      <c r="L16" s="64">
        <v>277.99387000000002</v>
      </c>
      <c r="M16" s="64">
        <v>217.78251999999998</v>
      </c>
      <c r="N16" s="65">
        <v>18162.784560000004</v>
      </c>
      <c r="P16" s="50"/>
      <c r="Q16" s="50"/>
      <c r="R16" s="52"/>
      <c r="S16" s="53"/>
      <c r="T16" s="54"/>
      <c r="U16" s="36"/>
      <c r="V16" s="56"/>
    </row>
    <row r="17" spans="1:22" x14ac:dyDescent="0.2">
      <c r="A17" s="59" t="s">
        <v>26</v>
      </c>
      <c r="B17" s="64">
        <v>37.486800000000002</v>
      </c>
      <c r="C17" s="64">
        <v>36.751559999999998</v>
      </c>
      <c r="D17" s="64">
        <v>31.680540000000001</v>
      </c>
      <c r="E17" s="64">
        <v>29.100630000000002</v>
      </c>
      <c r="F17" s="64">
        <v>37.305349999999997</v>
      </c>
      <c r="G17" s="64">
        <v>38.595459999999996</v>
      </c>
      <c r="H17" s="64">
        <v>41.944189999999999</v>
      </c>
      <c r="I17" s="64">
        <v>54.145960000000002</v>
      </c>
      <c r="J17" s="64">
        <v>54.052199999999999</v>
      </c>
      <c r="K17" s="64">
        <v>51.595669999999998</v>
      </c>
      <c r="L17" s="64">
        <v>45.226529999999997</v>
      </c>
      <c r="M17" s="64">
        <v>67.697879999999998</v>
      </c>
      <c r="N17" s="65">
        <v>17748.20017</v>
      </c>
      <c r="P17"/>
      <c r="Q17" s="50"/>
      <c r="R17" s="52"/>
      <c r="S17" s="53"/>
      <c r="T17" s="54"/>
      <c r="U17" s="36"/>
      <c r="V17" s="56"/>
    </row>
    <row r="18" spans="1:22" x14ac:dyDescent="0.2">
      <c r="A18" s="59" t="s">
        <v>7</v>
      </c>
      <c r="B18" s="64">
        <v>615.04749000000004</v>
      </c>
      <c r="C18" s="64">
        <v>432.52508</v>
      </c>
      <c r="D18" s="64">
        <v>511.63615999999996</v>
      </c>
      <c r="E18" s="64">
        <v>428.60048999999998</v>
      </c>
      <c r="F18" s="64">
        <v>509.41775999999999</v>
      </c>
      <c r="G18" s="64">
        <v>542.06776000000002</v>
      </c>
      <c r="H18" s="64">
        <v>486.34616999999997</v>
      </c>
      <c r="I18" s="64">
        <v>447.50395000000003</v>
      </c>
      <c r="J18" s="64">
        <v>549.74249999999995</v>
      </c>
      <c r="K18" s="64">
        <v>453.67750000000001</v>
      </c>
      <c r="L18" s="64">
        <v>468.20780999999999</v>
      </c>
      <c r="M18" s="64">
        <v>553.46749</v>
      </c>
      <c r="N18" s="65">
        <v>16580.88536</v>
      </c>
      <c r="P18"/>
      <c r="Q18" s="50"/>
      <c r="R18" s="52"/>
      <c r="S18" s="52"/>
      <c r="T18" s="54"/>
      <c r="U18" s="36"/>
      <c r="V18" s="56"/>
    </row>
    <row r="19" spans="1:22" x14ac:dyDescent="0.2">
      <c r="A19" s="59" t="s">
        <v>8</v>
      </c>
      <c r="B19" s="64">
        <v>1593.0834600000001</v>
      </c>
      <c r="C19" s="64">
        <v>1086.4357</v>
      </c>
      <c r="D19" s="64">
        <v>1351.5799299999999</v>
      </c>
      <c r="E19" s="64">
        <v>1290.8568899999998</v>
      </c>
      <c r="F19" s="64">
        <v>1581.6711799999998</v>
      </c>
      <c r="G19" s="64">
        <v>1827.4547</v>
      </c>
      <c r="H19" s="64">
        <v>1534.1390800000001</v>
      </c>
      <c r="I19" s="64">
        <v>1718.5874099999999</v>
      </c>
      <c r="J19" s="64">
        <v>1767.75746</v>
      </c>
      <c r="K19" s="64">
        <v>1869.3750500000001</v>
      </c>
      <c r="L19" s="64">
        <v>1573.35941</v>
      </c>
      <c r="M19" s="64">
        <v>1611.1519599999999</v>
      </c>
      <c r="N19" s="65">
        <v>15787.977010000001</v>
      </c>
      <c r="P19"/>
      <c r="Q19" s="50"/>
      <c r="R19"/>
      <c r="S19" s="52"/>
      <c r="T19" s="54"/>
      <c r="U19" s="36"/>
      <c r="V19" s="56"/>
    </row>
    <row r="20" spans="1:22" x14ac:dyDescent="0.2">
      <c r="A20" s="59" t="s">
        <v>9</v>
      </c>
      <c r="B20" s="64">
        <v>1486.0190500000001</v>
      </c>
      <c r="C20" s="64">
        <v>1014.78895</v>
      </c>
      <c r="D20" s="64">
        <v>1300.3361599999998</v>
      </c>
      <c r="E20" s="64">
        <v>1435.0331200000001</v>
      </c>
      <c r="F20" s="64">
        <v>1517.0276299999998</v>
      </c>
      <c r="G20" s="64">
        <v>1559.6469399999999</v>
      </c>
      <c r="H20" s="64">
        <v>1451.00415</v>
      </c>
      <c r="I20" s="64">
        <v>1792.239</v>
      </c>
      <c r="J20" s="64">
        <v>1554.82635</v>
      </c>
      <c r="K20" s="64">
        <v>1575.8841299999999</v>
      </c>
      <c r="L20" s="64">
        <v>1584.8797400000001</v>
      </c>
      <c r="M20" s="64">
        <v>1891.09934</v>
      </c>
      <c r="N20" s="65">
        <v>6565.0242699999999</v>
      </c>
      <c r="P20"/>
      <c r="Q20" s="50"/>
      <c r="R20" s="52"/>
      <c r="S20" s="52"/>
      <c r="T20" s="54"/>
      <c r="U20" s="36"/>
      <c r="V20" s="56"/>
    </row>
    <row r="21" spans="1:22" x14ac:dyDescent="0.2">
      <c r="A21" s="59" t="s">
        <v>10</v>
      </c>
      <c r="B21" s="64">
        <v>5881.1454599999997</v>
      </c>
      <c r="C21" s="64">
        <v>5348.1393699999999</v>
      </c>
      <c r="D21" s="64">
        <v>5910.6119500000013</v>
      </c>
      <c r="E21" s="64">
        <v>5813.3799599999993</v>
      </c>
      <c r="F21" s="64">
        <v>6501.2973499999998</v>
      </c>
      <c r="G21" s="64">
        <v>6701.6781700000001</v>
      </c>
      <c r="H21" s="64">
        <v>7321.331619999999</v>
      </c>
      <c r="I21" s="64">
        <v>6094.1598599999998</v>
      </c>
      <c r="J21" s="64">
        <v>6293.3554299999996</v>
      </c>
      <c r="K21" s="64">
        <v>7043.3635500000009</v>
      </c>
      <c r="L21" s="64">
        <v>4821.9510999999993</v>
      </c>
      <c r="M21" s="64">
        <v>6317.4887099999996</v>
      </c>
      <c r="N21" s="65">
        <v>6833.9922100000003</v>
      </c>
      <c r="P21"/>
      <c r="Q21" s="50"/>
      <c r="R21"/>
      <c r="S21" s="52"/>
      <c r="T21" s="54"/>
      <c r="U21" s="36"/>
      <c r="V21" s="56"/>
    </row>
    <row r="22" spans="1:22" x14ac:dyDescent="0.2">
      <c r="A22" s="59" t="s">
        <v>73</v>
      </c>
      <c r="B22" s="64">
        <v>25689.724789999993</v>
      </c>
      <c r="C22" s="64">
        <v>23689.349710000002</v>
      </c>
      <c r="D22" s="64">
        <v>23407.703080000007</v>
      </c>
      <c r="E22" s="64">
        <v>22794.484540000005</v>
      </c>
      <c r="F22" s="64">
        <v>23631.198770000003</v>
      </c>
      <c r="G22" s="64">
        <v>25339.914619999996</v>
      </c>
      <c r="H22" s="64">
        <v>26912.136760000001</v>
      </c>
      <c r="I22" s="64">
        <v>25117.266660000001</v>
      </c>
      <c r="J22" s="64">
        <v>28096.975710000006</v>
      </c>
      <c r="K22" s="64">
        <v>25263.819540000008</v>
      </c>
      <c r="L22" s="64">
        <v>23223.216749999996</v>
      </c>
      <c r="M22" s="64">
        <v>23776.572350000002</v>
      </c>
      <c r="N22" s="65">
        <v>7074.8770400000003</v>
      </c>
      <c r="P22"/>
      <c r="Q22" s="50"/>
      <c r="R22" s="52"/>
      <c r="S22" s="52"/>
      <c r="T22" s="54"/>
      <c r="U22" s="36"/>
      <c r="V22" s="56"/>
    </row>
    <row r="23" spans="1:22" x14ac:dyDescent="0.2">
      <c r="A23" s="59" t="s">
        <v>27</v>
      </c>
      <c r="B23" s="64">
        <v>105.30945</v>
      </c>
      <c r="C23" s="64">
        <v>90.86506</v>
      </c>
      <c r="D23" s="64">
        <v>107.42477000000001</v>
      </c>
      <c r="E23" s="64">
        <v>102.62651</v>
      </c>
      <c r="F23" s="64">
        <v>107.82641000000001</v>
      </c>
      <c r="G23" s="64">
        <v>158.68922000000001</v>
      </c>
      <c r="H23" s="64">
        <v>108.02402000000001</v>
      </c>
      <c r="I23" s="64">
        <v>111.69407000000001</v>
      </c>
      <c r="J23" s="64">
        <v>107.22489</v>
      </c>
      <c r="K23" s="64">
        <v>127.9705</v>
      </c>
      <c r="L23" s="64">
        <v>123.40217</v>
      </c>
      <c r="M23" s="64">
        <v>103.23822</v>
      </c>
      <c r="N23" s="65">
        <v>6857.9186100000006</v>
      </c>
      <c r="P23" s="52"/>
      <c r="Q23" s="50"/>
      <c r="R23" s="52"/>
      <c r="S23" s="52"/>
      <c r="T23" s="54"/>
      <c r="U23" s="36"/>
      <c r="V23" s="56"/>
    </row>
    <row r="24" spans="1:22" x14ac:dyDescent="0.2">
      <c r="A24" s="59" t="s">
        <v>11</v>
      </c>
      <c r="B24" s="64">
        <v>1111.5231299999998</v>
      </c>
      <c r="C24" s="64">
        <v>1873.0055500000001</v>
      </c>
      <c r="D24" s="64">
        <v>2836.9075699999999</v>
      </c>
      <c r="E24" s="64">
        <v>2468.9574300000004</v>
      </c>
      <c r="F24" s="64">
        <v>2692.4188300000001</v>
      </c>
      <c r="G24" s="64">
        <v>1806.26954</v>
      </c>
      <c r="H24" s="64">
        <v>2456.0413100000001</v>
      </c>
      <c r="I24" s="64">
        <v>1676.8341399999999</v>
      </c>
      <c r="J24" s="64">
        <v>1709.2297599999999</v>
      </c>
      <c r="K24" s="64">
        <v>1697.22595</v>
      </c>
      <c r="L24" s="64">
        <v>1559.3841499999999</v>
      </c>
      <c r="M24" s="64">
        <v>1850.90825</v>
      </c>
      <c r="N24" s="65">
        <v>5998.2401600000003</v>
      </c>
      <c r="P24" s="52"/>
      <c r="Q24" s="50"/>
      <c r="R24"/>
      <c r="S24" s="52"/>
      <c r="T24" s="54"/>
      <c r="U24" s="36"/>
      <c r="V24" s="56"/>
    </row>
    <row r="25" spans="1:22" x14ac:dyDescent="0.2">
      <c r="A25" s="59" t="s">
        <v>12</v>
      </c>
      <c r="B25" s="64">
        <v>313.99615</v>
      </c>
      <c r="C25" s="64">
        <v>464.01281</v>
      </c>
      <c r="D25" s="64">
        <v>320.51077000000004</v>
      </c>
      <c r="E25" s="64">
        <v>843.29474000000005</v>
      </c>
      <c r="F25" s="64">
        <v>299.30546999999996</v>
      </c>
      <c r="G25" s="64">
        <v>258.37495999999999</v>
      </c>
      <c r="H25" s="64">
        <v>266.1497</v>
      </c>
      <c r="I25" s="64">
        <v>227.57454999999999</v>
      </c>
      <c r="J25" s="64">
        <v>266.01071999999999</v>
      </c>
      <c r="K25" s="64">
        <v>250.14792</v>
      </c>
      <c r="L25" s="64">
        <v>108.27658</v>
      </c>
      <c r="M25" s="64">
        <v>208.63892000000001</v>
      </c>
      <c r="N25" s="65">
        <v>5672.5458100000005</v>
      </c>
      <c r="P25" s="52"/>
      <c r="Q25" s="50"/>
      <c r="R25"/>
      <c r="S25" s="52"/>
      <c r="T25" s="54"/>
      <c r="U25" s="36"/>
      <c r="V25" s="56"/>
    </row>
    <row r="26" spans="1:22" x14ac:dyDescent="0.2">
      <c r="A26" s="59" t="s">
        <v>75</v>
      </c>
      <c r="B26" s="64">
        <v>1895.1540299999999</v>
      </c>
      <c r="C26" s="64">
        <v>1908.7380700000001</v>
      </c>
      <c r="D26" s="64">
        <v>1763.1422700000001</v>
      </c>
      <c r="E26" s="64">
        <v>1880.2496999999998</v>
      </c>
      <c r="F26" s="64">
        <v>1980.10277</v>
      </c>
      <c r="G26" s="64">
        <v>2293.7022900000002</v>
      </c>
      <c r="H26" s="64">
        <v>1892.99398</v>
      </c>
      <c r="I26" s="64">
        <v>1880.3376599999999</v>
      </c>
      <c r="J26" s="64">
        <v>1772.8156299999998</v>
      </c>
      <c r="K26" s="64">
        <v>1763.1949099999999</v>
      </c>
      <c r="L26" s="64">
        <v>1649.1200800000001</v>
      </c>
      <c r="M26" s="64">
        <v>1645.5618100000002</v>
      </c>
      <c r="N26" s="65">
        <v>5367.4669400000002</v>
      </c>
      <c r="P26" s="52"/>
      <c r="Q26" s="50"/>
      <c r="R26"/>
      <c r="S26" s="52"/>
      <c r="T26" s="54"/>
      <c r="U26" s="36"/>
      <c r="V26" s="56"/>
    </row>
    <row r="27" spans="1:22" x14ac:dyDescent="0.2">
      <c r="A27" s="59" t="s">
        <v>28</v>
      </c>
      <c r="B27" s="64">
        <v>0.30187000000000003</v>
      </c>
      <c r="C27" s="64">
        <v>3.0449499999999996</v>
      </c>
      <c r="D27" s="64">
        <v>0.20671</v>
      </c>
      <c r="E27" s="64">
        <v>0.13611000000000001</v>
      </c>
      <c r="F27" s="64">
        <v>0.10174</v>
      </c>
      <c r="G27" s="64">
        <v>8.5519999999999999E-2</v>
      </c>
      <c r="H27" s="64">
        <v>1.84765</v>
      </c>
      <c r="I27" s="64">
        <v>0.21163999999999999</v>
      </c>
      <c r="J27" s="64">
        <v>0.14329</v>
      </c>
      <c r="K27" s="64">
        <v>0.14582000000000001</v>
      </c>
      <c r="L27" s="64">
        <v>0.26195000000000002</v>
      </c>
      <c r="M27" s="64">
        <v>5.1830699999999998</v>
      </c>
      <c r="N27" s="65">
        <v>4301.4791399999995</v>
      </c>
      <c r="P27" s="50"/>
      <c r="Q27" s="50"/>
      <c r="R27"/>
      <c r="S27" s="52"/>
      <c r="T27" s="54"/>
      <c r="U27" s="36"/>
      <c r="V27" s="56"/>
    </row>
    <row r="28" spans="1:22" x14ac:dyDescent="0.2">
      <c r="A28" s="59" t="s">
        <v>13</v>
      </c>
      <c r="B28" s="64">
        <v>5219.12781</v>
      </c>
      <c r="C28" s="64">
        <v>4936.1170199999997</v>
      </c>
      <c r="D28" s="64">
        <v>6852.035925000001</v>
      </c>
      <c r="E28" s="64">
        <v>4908.9662699999999</v>
      </c>
      <c r="F28" s="64">
        <v>4981.9494699999996</v>
      </c>
      <c r="G28" s="64">
        <v>6264.6419300000007</v>
      </c>
      <c r="H28" s="64">
        <v>5472.6466599999994</v>
      </c>
      <c r="I28" s="64">
        <v>5416.084249999999</v>
      </c>
      <c r="J28" s="64">
        <v>6075.2622799999972</v>
      </c>
      <c r="K28" s="64">
        <v>5375.0392200000006</v>
      </c>
      <c r="L28" s="64">
        <v>4851.7898600000008</v>
      </c>
      <c r="M28" s="64">
        <v>6772.6550599999991</v>
      </c>
      <c r="N28" s="65">
        <v>4389.57881</v>
      </c>
      <c r="P28" s="52"/>
      <c r="Q28" s="50"/>
      <c r="R28"/>
      <c r="S28" s="52"/>
      <c r="T28" s="54"/>
      <c r="U28" s="36"/>
      <c r="V28" s="56"/>
    </row>
    <row r="29" spans="1:22" x14ac:dyDescent="0.2">
      <c r="A29" s="59" t="s">
        <v>29</v>
      </c>
      <c r="B29" s="64">
        <v>273.75542999999999</v>
      </c>
      <c r="C29" s="64">
        <v>192.11985000000001</v>
      </c>
      <c r="D29" s="64">
        <v>385.51159999999999</v>
      </c>
      <c r="E29" s="64">
        <v>332.48722999999995</v>
      </c>
      <c r="F29" s="64">
        <v>379.90598999999997</v>
      </c>
      <c r="G29" s="64">
        <v>209.66836999999998</v>
      </c>
      <c r="H29" s="64">
        <v>675.54395</v>
      </c>
      <c r="I29" s="64">
        <v>208.58904000000001</v>
      </c>
      <c r="J29" s="64">
        <v>243.26205999999999</v>
      </c>
      <c r="K29" s="64">
        <v>242.5754</v>
      </c>
      <c r="L29" s="64">
        <v>208.83007000000001</v>
      </c>
      <c r="M29" s="64">
        <v>400.11527000000001</v>
      </c>
      <c r="N29" s="65">
        <v>3826.2932900000001</v>
      </c>
      <c r="P29" s="52"/>
      <c r="Q29" s="50"/>
      <c r="R29"/>
      <c r="S29" s="52"/>
      <c r="T29" s="54"/>
      <c r="U29" s="36"/>
      <c r="V29" s="56"/>
    </row>
    <row r="30" spans="1:22" x14ac:dyDescent="0.2">
      <c r="A30" s="59" t="s">
        <v>14</v>
      </c>
      <c r="B30" s="64">
        <v>1497.0543</v>
      </c>
      <c r="C30" s="64">
        <v>1111.03296</v>
      </c>
      <c r="D30" s="64">
        <v>1267.8971000000001</v>
      </c>
      <c r="E30" s="64">
        <v>1197.87817</v>
      </c>
      <c r="F30" s="64">
        <v>1238.1525800000002</v>
      </c>
      <c r="G30" s="64">
        <v>1296.1807200000001</v>
      </c>
      <c r="H30" s="64">
        <v>1465.24577</v>
      </c>
      <c r="I30" s="64">
        <v>1217.97424</v>
      </c>
      <c r="J30" s="64">
        <v>1400.6954499999999</v>
      </c>
      <c r="K30" s="64">
        <v>1276.58593</v>
      </c>
      <c r="L30" s="64">
        <v>1393.9803200000001</v>
      </c>
      <c r="M30" s="64">
        <v>1425.2994699999999</v>
      </c>
      <c r="N30" s="65">
        <v>3752.3642599999998</v>
      </c>
      <c r="P30" s="52"/>
      <c r="Q30" s="50"/>
      <c r="R30"/>
      <c r="S30" s="52"/>
      <c r="T30" s="54"/>
      <c r="U30" s="36"/>
      <c r="V30" s="56"/>
    </row>
    <row r="31" spans="1:22" x14ac:dyDescent="0.2">
      <c r="A31" s="59" t="s">
        <v>15</v>
      </c>
      <c r="B31" s="64">
        <v>1471.8194799999999</v>
      </c>
      <c r="C31" s="64">
        <v>1212.2376299999999</v>
      </c>
      <c r="D31" s="64">
        <v>1198.9586100000001</v>
      </c>
      <c r="E31" s="64">
        <v>1256.49146</v>
      </c>
      <c r="F31" s="64">
        <v>1262.97559</v>
      </c>
      <c r="G31" s="64">
        <v>1378.5011399999999</v>
      </c>
      <c r="H31" s="64">
        <v>1379.16923</v>
      </c>
      <c r="I31" s="64">
        <v>1536.3041000000001</v>
      </c>
      <c r="J31" s="64">
        <v>1541.38924</v>
      </c>
      <c r="K31" s="64">
        <v>1481.09148</v>
      </c>
      <c r="L31" s="64">
        <v>1394.5183500000001</v>
      </c>
      <c r="M31" s="64">
        <v>1467.42905</v>
      </c>
      <c r="N31" s="65">
        <v>2736.7839600000002</v>
      </c>
      <c r="P31" s="40"/>
      <c r="Q31" s="41"/>
      <c r="S31" s="56"/>
      <c r="T31" s="54"/>
      <c r="U31" s="36"/>
      <c r="V31" s="56"/>
    </row>
    <row r="32" spans="1:22" x14ac:dyDescent="0.2">
      <c r="A32" s="59" t="s">
        <v>16</v>
      </c>
      <c r="B32" s="64">
        <v>368.67500999999999</v>
      </c>
      <c r="C32" s="64">
        <v>336.05134999999996</v>
      </c>
      <c r="D32" s="64">
        <v>382.26796999999999</v>
      </c>
      <c r="E32" s="64">
        <v>325.79674</v>
      </c>
      <c r="F32" s="64">
        <v>365.09201999999999</v>
      </c>
      <c r="G32" s="64">
        <v>342.02796999999998</v>
      </c>
      <c r="H32" s="64">
        <v>368.03903000000003</v>
      </c>
      <c r="I32" s="64">
        <v>337.61273</v>
      </c>
      <c r="J32" s="64">
        <v>362.91687000000002</v>
      </c>
      <c r="K32" s="64">
        <v>346.51138000000003</v>
      </c>
      <c r="L32" s="64">
        <v>466.03465</v>
      </c>
      <c r="M32" s="64">
        <v>388.55309</v>
      </c>
      <c r="N32" s="65">
        <v>2540.5729799999999</v>
      </c>
      <c r="P32" s="40"/>
      <c r="Q32" s="41"/>
      <c r="S32" s="56"/>
      <c r="T32" s="54"/>
      <c r="U32" s="36"/>
      <c r="V32" s="56"/>
    </row>
    <row r="33" spans="1:22" x14ac:dyDescent="0.2">
      <c r="A33" s="59" t="s">
        <v>17</v>
      </c>
      <c r="B33" s="64">
        <v>675.39814999999999</v>
      </c>
      <c r="C33" s="64">
        <v>251.50099</v>
      </c>
      <c r="D33" s="64">
        <v>783.85143999999991</v>
      </c>
      <c r="E33" s="64">
        <v>549.89823000000001</v>
      </c>
      <c r="F33" s="64">
        <v>481.75315999999998</v>
      </c>
      <c r="G33" s="64">
        <v>388.85699</v>
      </c>
      <c r="H33" s="64">
        <v>513.34359000000006</v>
      </c>
      <c r="I33" s="64">
        <v>604.19763999999998</v>
      </c>
      <c r="J33" s="64">
        <v>548.3655</v>
      </c>
      <c r="K33" s="64">
        <v>1113.1878999999999</v>
      </c>
      <c r="L33" s="64">
        <v>533.65406999999993</v>
      </c>
      <c r="M33" s="64">
        <v>389.98455000000001</v>
      </c>
      <c r="N33" s="65">
        <v>1354.2952899999998</v>
      </c>
      <c r="P33" s="40"/>
      <c r="Q33" s="41"/>
      <c r="S33" s="56"/>
      <c r="T33" s="54"/>
      <c r="U33" s="36"/>
      <c r="V33" s="56"/>
    </row>
    <row r="34" spans="1:22" x14ac:dyDescent="0.2">
      <c r="A34" s="59" t="s">
        <v>74</v>
      </c>
      <c r="B34" s="64">
        <v>4331.7511900000009</v>
      </c>
      <c r="C34" s="64">
        <v>4824.0129400000005</v>
      </c>
      <c r="D34" s="64">
        <v>4331.8923399999994</v>
      </c>
      <c r="E34" s="64">
        <v>4877.1710000000003</v>
      </c>
      <c r="F34" s="64">
        <v>4713.1882500000002</v>
      </c>
      <c r="G34" s="64">
        <v>4811.7289900000005</v>
      </c>
      <c r="H34" s="64">
        <v>4922.5839100000003</v>
      </c>
      <c r="I34" s="64">
        <v>5472.1266199999991</v>
      </c>
      <c r="J34" s="64">
        <v>5123.7414400000007</v>
      </c>
      <c r="K34" s="64">
        <v>5128.8583499999995</v>
      </c>
      <c r="L34" s="64">
        <v>4948.69272</v>
      </c>
      <c r="M34" s="64">
        <v>5184.1977800000004</v>
      </c>
      <c r="N34" s="65">
        <v>656.09996999999998</v>
      </c>
      <c r="P34" s="40"/>
      <c r="Q34" s="41"/>
      <c r="S34" s="56"/>
      <c r="T34" s="54"/>
      <c r="U34" s="36"/>
      <c r="V34" s="56"/>
    </row>
    <row r="35" spans="1:22" x14ac:dyDescent="0.2">
      <c r="A35" s="59" t="s">
        <v>18</v>
      </c>
      <c r="B35" s="64">
        <v>881.98193000000003</v>
      </c>
      <c r="C35" s="64">
        <v>1610.9896699999999</v>
      </c>
      <c r="D35" s="64">
        <v>2908.9632700000002</v>
      </c>
      <c r="E35" s="64">
        <v>2460.6208999999999</v>
      </c>
      <c r="F35" s="64">
        <v>2125.2104300000001</v>
      </c>
      <c r="G35" s="64">
        <v>1519.8008</v>
      </c>
      <c r="H35" s="64">
        <v>2391.8339300000002</v>
      </c>
      <c r="I35" s="64">
        <v>1519.94973</v>
      </c>
      <c r="J35" s="64">
        <v>1244.25278</v>
      </c>
      <c r="K35" s="64">
        <v>1344.83125</v>
      </c>
      <c r="L35" s="64">
        <v>1309.11626</v>
      </c>
      <c r="M35" s="64">
        <v>1367.10195</v>
      </c>
      <c r="N35" s="65">
        <v>525.58276999999998</v>
      </c>
      <c r="P35" s="40"/>
      <c r="Q35" s="41"/>
      <c r="S35" s="56"/>
      <c r="T35" s="54"/>
      <c r="U35" s="36"/>
      <c r="V35" s="56"/>
    </row>
    <row r="36" spans="1:22" x14ac:dyDescent="0.2">
      <c r="A36" s="59" t="s">
        <v>30</v>
      </c>
      <c r="B36" s="64">
        <v>19.793900000000001</v>
      </c>
      <c r="C36" s="64">
        <v>37.237610000000004</v>
      </c>
      <c r="D36" s="64">
        <v>62.819710000000001</v>
      </c>
      <c r="E36" s="64">
        <v>68.601420000000005</v>
      </c>
      <c r="F36" s="64">
        <v>55.347919999999995</v>
      </c>
      <c r="G36" s="64">
        <v>52.23019</v>
      </c>
      <c r="H36" s="64">
        <v>24.134889999999999</v>
      </c>
      <c r="I36" s="64">
        <v>22.79646</v>
      </c>
      <c r="J36" s="64">
        <v>33.885179999999998</v>
      </c>
      <c r="K36" s="64">
        <v>34.388829999999999</v>
      </c>
      <c r="L36" s="64">
        <v>35.116099999999996</v>
      </c>
      <c r="M36" s="64">
        <v>34.446069999999999</v>
      </c>
      <c r="N36" s="65">
        <v>480.79828000000003</v>
      </c>
      <c r="P36" s="40"/>
      <c r="Q36" s="41"/>
      <c r="S36" s="56"/>
      <c r="T36" s="54"/>
      <c r="U36" s="36"/>
      <c r="V36" s="56"/>
    </row>
    <row r="37" spans="1:22" x14ac:dyDescent="0.2">
      <c r="A37" s="59" t="s">
        <v>19</v>
      </c>
      <c r="B37" s="64">
        <v>1551.4204199999999</v>
      </c>
      <c r="C37" s="64">
        <v>1366.7299499999999</v>
      </c>
      <c r="D37" s="64">
        <v>1399.18049</v>
      </c>
      <c r="E37" s="64">
        <v>1409.3232800000001</v>
      </c>
      <c r="F37" s="64">
        <v>1431.4670800000001</v>
      </c>
      <c r="G37" s="64">
        <v>1497.9339499999999</v>
      </c>
      <c r="H37" s="64">
        <v>1541.5346999999999</v>
      </c>
      <c r="I37" s="64">
        <v>1460.98243</v>
      </c>
      <c r="J37" s="64">
        <v>1504.4723799999999</v>
      </c>
      <c r="K37" s="64">
        <v>1491.8016100000002</v>
      </c>
      <c r="L37" s="64">
        <v>1553.5982099999999</v>
      </c>
      <c r="M37" s="64">
        <v>1539.75567</v>
      </c>
      <c r="N37" s="65">
        <v>261.53042999999997</v>
      </c>
      <c r="P37" s="40"/>
      <c r="Q37" s="41"/>
      <c r="S37" s="56"/>
      <c r="T37" s="54"/>
      <c r="U37" s="36"/>
      <c r="V37" s="56"/>
    </row>
    <row r="38" spans="1:22" x14ac:dyDescent="0.2">
      <c r="A38" s="59" t="s">
        <v>20</v>
      </c>
      <c r="B38" s="64">
        <v>736.62093999999991</v>
      </c>
      <c r="C38" s="64">
        <v>689.12231999999995</v>
      </c>
      <c r="D38" s="64">
        <v>549.06682999999998</v>
      </c>
      <c r="E38" s="64">
        <v>495.19286999999997</v>
      </c>
      <c r="F38" s="64">
        <v>462.73096999999996</v>
      </c>
      <c r="G38" s="64">
        <v>477.85336999999998</v>
      </c>
      <c r="H38" s="64">
        <v>515.11549000000002</v>
      </c>
      <c r="I38" s="64">
        <v>616.59753000000001</v>
      </c>
      <c r="J38" s="64">
        <v>500.62133</v>
      </c>
      <c r="K38" s="64">
        <v>669.44864000000007</v>
      </c>
      <c r="L38" s="64">
        <v>764.83250999999996</v>
      </c>
      <c r="M38" s="64">
        <v>597.67423999999994</v>
      </c>
      <c r="N38" s="65">
        <v>303.59950999999995</v>
      </c>
      <c r="P38" s="40"/>
      <c r="Q38" s="41"/>
      <c r="S38" s="56"/>
      <c r="T38" s="54"/>
      <c r="U38" s="36"/>
      <c r="V38" s="56"/>
    </row>
    <row r="39" spans="1:22" x14ac:dyDescent="0.2">
      <c r="A39" s="59" t="s">
        <v>21</v>
      </c>
      <c r="B39" s="64">
        <v>539.70916</v>
      </c>
      <c r="C39" s="64">
        <v>303.67989</v>
      </c>
      <c r="D39" s="64">
        <v>368.77348000000001</v>
      </c>
      <c r="E39" s="64">
        <v>328.38683000000003</v>
      </c>
      <c r="F39" s="64">
        <v>283.67246</v>
      </c>
      <c r="G39" s="64">
        <v>319.76571999999999</v>
      </c>
      <c r="H39" s="64">
        <v>337.10496999999998</v>
      </c>
      <c r="I39" s="64">
        <v>325.75180999999998</v>
      </c>
      <c r="J39" s="64">
        <v>579.75535000000002</v>
      </c>
      <c r="K39" s="64">
        <v>256.11714999999998</v>
      </c>
      <c r="L39" s="66">
        <v>278.28327000000002</v>
      </c>
      <c r="M39" s="64">
        <v>380.47904999999997</v>
      </c>
      <c r="N39" s="65">
        <v>11.67032</v>
      </c>
      <c r="P39" s="40"/>
      <c r="Q39" s="41"/>
      <c r="S39" s="56"/>
      <c r="T39" s="54"/>
      <c r="U39" s="36"/>
      <c r="V39" s="56"/>
    </row>
    <row r="40" spans="1:22" s="1" customFormat="1" ht="13.5" thickBot="1" x14ac:dyDescent="0.25">
      <c r="A40" s="42" t="s">
        <v>33</v>
      </c>
      <c r="B40" s="49">
        <v>71712.527950000003</v>
      </c>
      <c r="C40" s="49">
        <v>64372.662300000025</v>
      </c>
      <c r="D40" s="49">
        <v>72322.638955000031</v>
      </c>
      <c r="E40" s="49">
        <v>68572.357470000003</v>
      </c>
      <c r="F40" s="49">
        <v>70869.644789999977</v>
      </c>
      <c r="G40" s="49">
        <v>72498.774239999999</v>
      </c>
      <c r="H40" s="49">
        <v>76475.959550000014</v>
      </c>
      <c r="I40" s="49">
        <v>71299.759999999995</v>
      </c>
      <c r="J40" s="49">
        <v>74723.014540000033</v>
      </c>
      <c r="K40" s="49">
        <v>72383.912680000009</v>
      </c>
      <c r="L40" s="49">
        <v>65735.861579999997</v>
      </c>
      <c r="M40" s="49">
        <v>71411.583849999966</v>
      </c>
      <c r="N40" s="49">
        <v>852378.69790499983</v>
      </c>
      <c r="P40" s="40"/>
      <c r="Q40" s="41"/>
      <c r="R40" s="4"/>
      <c r="S40" s="56"/>
      <c r="T40" s="54"/>
      <c r="U40" s="58"/>
    </row>
    <row r="41" spans="1:22" ht="13.5" customHeight="1" thickTop="1" x14ac:dyDescent="0.2">
      <c r="A41" s="198" t="s">
        <v>87</v>
      </c>
      <c r="B41" s="198"/>
      <c r="C41" s="198"/>
      <c r="D41" s="198"/>
      <c r="E41" s="198"/>
      <c r="F41" s="198"/>
      <c r="G41" s="198"/>
      <c r="H41" s="198"/>
      <c r="I41" s="195"/>
      <c r="J41" s="195"/>
      <c r="K41" s="198"/>
      <c r="L41" s="198"/>
      <c r="M41" s="195"/>
      <c r="N41" s="195"/>
      <c r="P41" s="40"/>
      <c r="Q41" s="41"/>
      <c r="S41" s="56"/>
      <c r="T41" s="54"/>
    </row>
    <row r="42" spans="1:22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P42" s="1"/>
      <c r="Q42" s="43"/>
      <c r="R42" s="1"/>
      <c r="S42" s="1"/>
      <c r="T42" s="1"/>
    </row>
    <row r="43" spans="1:22" x14ac:dyDescent="0.2">
      <c r="A43" s="5" t="s">
        <v>86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  <c r="Q43" s="44"/>
    </row>
    <row r="44" spans="1:22" x14ac:dyDescent="0.2">
      <c r="F44" s="36"/>
      <c r="G44" s="37"/>
    </row>
    <row r="45" spans="1:22" x14ac:dyDescent="0.2">
      <c r="B45" s="36"/>
      <c r="C45" s="36"/>
      <c r="D45" s="36"/>
      <c r="E45" s="38"/>
      <c r="F45" s="38"/>
      <c r="G45" s="39"/>
      <c r="H45" s="36"/>
      <c r="I45" s="36"/>
      <c r="J45" s="36"/>
      <c r="K45" s="36"/>
      <c r="L45" s="36"/>
      <c r="M45" s="36"/>
      <c r="N45" s="36"/>
    </row>
    <row r="46" spans="1:22" x14ac:dyDescent="0.2">
      <c r="B46" s="36"/>
      <c r="F46" s="36"/>
      <c r="G46" s="29"/>
      <c r="H46" s="36"/>
    </row>
  </sheetData>
  <mergeCells count="1">
    <mergeCell ref="A41:N42"/>
  </mergeCells>
  <phoneticPr fontId="0" type="noConversion"/>
  <pageMargins left="0.19685039370078741" right="0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view="pageBreakPreview" zoomScaleSheetLayoutView="100" workbookViewId="0">
      <pane xSplit="1" ySplit="3" topLeftCell="B4" activePane="bottomRight" state="frozen"/>
      <selection activeCell="G38" sqref="G38"/>
      <selection pane="topRight" activeCell="G38" sqref="G38"/>
      <selection pane="bottomLeft" activeCell="G38" sqref="G38"/>
      <selection pane="bottomRight" activeCell="G38" sqref="G38"/>
    </sheetView>
  </sheetViews>
  <sheetFormatPr defaultColWidth="9.140625" defaultRowHeight="12.75" x14ac:dyDescent="0.2"/>
  <cols>
    <col min="1" max="1" width="31.5703125" style="4" customWidth="1"/>
    <col min="2" max="11" width="10.28515625" style="4" bestFit="1" customWidth="1"/>
    <col min="12" max="12" width="11.5703125" style="4" customWidth="1"/>
    <col min="13" max="13" width="10.28515625" style="4" bestFit="1" customWidth="1"/>
    <col min="14" max="14" width="11.28515625" style="4" bestFit="1" customWidth="1"/>
    <col min="15" max="16384" width="9.140625" style="4"/>
  </cols>
  <sheetData>
    <row r="1" spans="1:14" x14ac:dyDescent="0.2">
      <c r="A1" s="30" t="s">
        <v>91</v>
      </c>
      <c r="B1" s="3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30" t="s">
        <v>31</v>
      </c>
      <c r="M2" s="16"/>
      <c r="N2" s="10"/>
    </row>
    <row r="3" spans="1:14" s="3" customFormat="1" ht="13.5" thickBot="1" x14ac:dyDescent="0.25">
      <c r="A3" s="32" t="s">
        <v>34</v>
      </c>
      <c r="B3" s="33" t="s">
        <v>35</v>
      </c>
      <c r="C3" s="33" t="s">
        <v>36</v>
      </c>
      <c r="D3" s="33" t="s">
        <v>37</v>
      </c>
      <c r="E3" s="33" t="s">
        <v>38</v>
      </c>
      <c r="F3" s="33" t="s">
        <v>39</v>
      </c>
      <c r="G3" s="33" t="s">
        <v>40</v>
      </c>
      <c r="H3" s="33" t="s">
        <v>41</v>
      </c>
      <c r="I3" s="33" t="s">
        <v>42</v>
      </c>
      <c r="J3" s="33" t="s">
        <v>43</v>
      </c>
      <c r="K3" s="33" t="s">
        <v>44</v>
      </c>
      <c r="L3" s="33" t="s">
        <v>45</v>
      </c>
      <c r="M3" s="33" t="s">
        <v>46</v>
      </c>
      <c r="N3" s="13">
        <v>2012</v>
      </c>
    </row>
    <row r="4" spans="1:14" ht="13.5" thickTop="1" x14ac:dyDescent="0.2">
      <c r="A4" s="63" t="str">
        <f>'[4]BASE TAB 6'!A4</f>
        <v>ADVOCACIA</v>
      </c>
      <c r="B4" s="67">
        <v>517.95731999999998</v>
      </c>
      <c r="C4" s="67">
        <v>486.61500000000001</v>
      </c>
      <c r="D4" s="67">
        <v>490.38577000000004</v>
      </c>
      <c r="E4" s="67">
        <v>526.55777999999998</v>
      </c>
      <c r="F4" s="67">
        <v>538.43171999999993</v>
      </c>
      <c r="G4" s="67">
        <v>536.71404000000007</v>
      </c>
      <c r="H4" s="67">
        <v>533.78720999999996</v>
      </c>
      <c r="I4" s="67">
        <v>579.72203000000002</v>
      </c>
      <c r="J4" s="67">
        <v>563.67002000000002</v>
      </c>
      <c r="K4" s="67">
        <v>554.92399999999998</v>
      </c>
      <c r="L4" s="67">
        <v>571.84132999999997</v>
      </c>
      <c r="M4" s="67">
        <v>568.94592</v>
      </c>
      <c r="N4" s="68">
        <v>6469.5521400000007</v>
      </c>
    </row>
    <row r="5" spans="1:14" ht="22.5" x14ac:dyDescent="0.2">
      <c r="A5" s="63" t="str">
        <f>'[4]BASE TAB 6'!A5</f>
        <v>AGENCIAMENTO DE MÃO-DE-OBRA E SIMILARES</v>
      </c>
      <c r="B5" s="67">
        <v>411.31569999999999</v>
      </c>
      <c r="C5" s="67">
        <v>801.05668999999989</v>
      </c>
      <c r="D5" s="67">
        <v>840.60974999999996</v>
      </c>
      <c r="E5" s="67">
        <v>756.18368999999996</v>
      </c>
      <c r="F5" s="67">
        <v>755.44257999999991</v>
      </c>
      <c r="G5" s="67">
        <v>711.61529000000007</v>
      </c>
      <c r="H5" s="67">
        <v>807.20007999999996</v>
      </c>
      <c r="I5" s="67">
        <v>785.76565000000005</v>
      </c>
      <c r="J5" s="67">
        <v>734.24247000000003</v>
      </c>
      <c r="K5" s="67">
        <v>922.95600999999999</v>
      </c>
      <c r="L5" s="67">
        <v>813.89745999999991</v>
      </c>
      <c r="M5" s="67">
        <v>791.85524999999996</v>
      </c>
      <c r="N5" s="68">
        <v>9132.1406200000019</v>
      </c>
    </row>
    <row r="6" spans="1:14" x14ac:dyDescent="0.2">
      <c r="A6" s="63" t="str">
        <f>'[4]BASE TAB 6'!A6</f>
        <v>ALIMENTAÇÃO</v>
      </c>
      <c r="B6" s="67">
        <v>114.309</v>
      </c>
      <c r="C6" s="67">
        <v>9.0310400000000008</v>
      </c>
      <c r="D6" s="67">
        <v>42.986839999999994</v>
      </c>
      <c r="E6" s="67">
        <v>52.200319999999998</v>
      </c>
      <c r="F6" s="67">
        <v>39.780720000000002</v>
      </c>
      <c r="G6" s="67">
        <v>65.185019999999994</v>
      </c>
      <c r="H6" s="67">
        <v>68.208939999999998</v>
      </c>
      <c r="I6" s="67">
        <v>76.708089999999999</v>
      </c>
      <c r="J6" s="67">
        <v>52.269910000000003</v>
      </c>
      <c r="K6" s="67">
        <v>72.582009999999997</v>
      </c>
      <c r="L6" s="67">
        <v>89.001589999999993</v>
      </c>
      <c r="M6" s="67">
        <v>94.923559999999995</v>
      </c>
      <c r="N6" s="68">
        <v>777.18704000000002</v>
      </c>
    </row>
    <row r="7" spans="1:14" x14ac:dyDescent="0.2">
      <c r="A7" s="63" t="str">
        <f>'[4]BASE TAB 6'!A7</f>
        <v>ASSISTÊNCIA SOCIAL</v>
      </c>
      <c r="B7" s="67">
        <v>15.302860000000001</v>
      </c>
      <c r="C7" s="67">
        <v>10.30255</v>
      </c>
      <c r="D7" s="67">
        <v>11.558620000000001</v>
      </c>
      <c r="E7" s="67">
        <v>14.550330000000001</v>
      </c>
      <c r="F7" s="67">
        <v>18.147220000000001</v>
      </c>
      <c r="G7" s="67">
        <v>13.634600000000001</v>
      </c>
      <c r="H7" s="67">
        <v>18.31203</v>
      </c>
      <c r="I7" s="67">
        <v>18.73808</v>
      </c>
      <c r="J7" s="67">
        <v>10.1724</v>
      </c>
      <c r="K7" s="67">
        <v>18.91338</v>
      </c>
      <c r="L7" s="67">
        <v>334.39064000000002</v>
      </c>
      <c r="M7" s="67">
        <v>352.87392</v>
      </c>
      <c r="N7" s="68">
        <v>836.89662999999996</v>
      </c>
    </row>
    <row r="8" spans="1:14" x14ac:dyDescent="0.2">
      <c r="A8" s="63" t="str">
        <f>'[4]BASE TAB 6'!A8</f>
        <v>CABELEIREIROS E SIMILARES</v>
      </c>
      <c r="B8" s="67">
        <v>557.06800999999996</v>
      </c>
      <c r="C8" s="67">
        <v>99.960340000000002</v>
      </c>
      <c r="D8" s="67">
        <v>676.38231999999994</v>
      </c>
      <c r="E8" s="67">
        <v>497.22543999999999</v>
      </c>
      <c r="F8" s="67">
        <v>459.22154999999998</v>
      </c>
      <c r="G8" s="67">
        <v>454.50572</v>
      </c>
      <c r="H8" s="67">
        <v>493.87976000000003</v>
      </c>
      <c r="I8" s="67">
        <v>606.81529</v>
      </c>
      <c r="J8" s="67">
        <v>508.08165000000002</v>
      </c>
      <c r="K8" s="67">
        <v>559.33852999999999</v>
      </c>
      <c r="L8" s="67">
        <v>501.35984999999999</v>
      </c>
      <c r="M8" s="67">
        <v>520.61298999999997</v>
      </c>
      <c r="N8" s="68">
        <v>5934.4514500000005</v>
      </c>
    </row>
    <row r="9" spans="1:14" x14ac:dyDescent="0.2">
      <c r="A9" s="63" t="str">
        <f>'[4]BASE TAB 6'!A9</f>
        <v>CARTÓRIOS</v>
      </c>
      <c r="B9" s="67">
        <v>27.809560000000001</v>
      </c>
      <c r="C9" s="67">
        <v>25.603159999999999</v>
      </c>
      <c r="D9" s="67">
        <v>33.712339999999998</v>
      </c>
      <c r="E9" s="67">
        <v>34.453230000000005</v>
      </c>
      <c r="F9" s="67">
        <v>30.753450000000001</v>
      </c>
      <c r="G9" s="67">
        <v>35.202739999999999</v>
      </c>
      <c r="H9" s="67">
        <v>36.069749999999999</v>
      </c>
      <c r="I9" s="67">
        <v>39.497160000000001</v>
      </c>
      <c r="J9" s="67">
        <v>42.58802</v>
      </c>
      <c r="K9" s="67">
        <v>42.283269999999995</v>
      </c>
      <c r="L9" s="67">
        <v>89.241339999999994</v>
      </c>
      <c r="M9" s="67">
        <v>39.752389999999998</v>
      </c>
      <c r="N9" s="68">
        <v>476.96641000000005</v>
      </c>
    </row>
    <row r="10" spans="1:14" x14ac:dyDescent="0.2">
      <c r="A10" s="63" t="str">
        <f>'[4]BASE TAB 6'!A10</f>
        <v>COMUNICAÇÃO</v>
      </c>
      <c r="B10" s="67">
        <v>2440.0443799999998</v>
      </c>
      <c r="C10" s="67">
        <v>1454.0485800000001</v>
      </c>
      <c r="D10" s="67">
        <v>1557.4320500000001</v>
      </c>
      <c r="E10" s="67">
        <v>1391.9318500000002</v>
      </c>
      <c r="F10" s="67">
        <v>2122.0929900000001</v>
      </c>
      <c r="G10" s="67">
        <v>1708.02936</v>
      </c>
      <c r="H10" s="67">
        <v>2196.4627500000001</v>
      </c>
      <c r="I10" s="67">
        <v>1927.1590900000001</v>
      </c>
      <c r="J10" s="67">
        <v>1610.52782</v>
      </c>
      <c r="K10" s="67">
        <v>1877.2131100000001</v>
      </c>
      <c r="L10" s="67">
        <v>1791.6576299999999</v>
      </c>
      <c r="M10" s="67">
        <v>1483.9637499999999</v>
      </c>
      <c r="N10" s="68">
        <v>21560.56336</v>
      </c>
    </row>
    <row r="11" spans="1:14" x14ac:dyDescent="0.2">
      <c r="A11" s="63" t="str">
        <f>'[4]BASE TAB 6'!A11</f>
        <v>CONDICIONAMENTO FISICO</v>
      </c>
      <c r="B11" s="67">
        <v>240.69604999999999</v>
      </c>
      <c r="C11" s="67">
        <v>189.96910999999997</v>
      </c>
      <c r="D11" s="67">
        <v>362.09590999999995</v>
      </c>
      <c r="E11" s="67">
        <v>385.97952000000004</v>
      </c>
      <c r="F11" s="67">
        <v>288.49937</v>
      </c>
      <c r="G11" s="67">
        <v>272.18569000000002</v>
      </c>
      <c r="H11" s="67">
        <v>270.95312000000001</v>
      </c>
      <c r="I11" s="67">
        <v>358.21487000000002</v>
      </c>
      <c r="J11" s="67">
        <v>348.84285</v>
      </c>
      <c r="K11" s="67">
        <v>359.64713</v>
      </c>
      <c r="L11" s="67">
        <v>358.81329999999997</v>
      </c>
      <c r="M11" s="67">
        <v>291.46638000000002</v>
      </c>
      <c r="N11" s="68">
        <v>3727.3633</v>
      </c>
    </row>
    <row r="12" spans="1:14" x14ac:dyDescent="0.2">
      <c r="A12" s="63" t="str">
        <f>'[4]BASE TAB 6'!A12</f>
        <v>CONSTRUÇÃO CIVIL</v>
      </c>
      <c r="B12" s="67">
        <v>5829.2150799999981</v>
      </c>
      <c r="C12" s="67">
        <v>4775.3749299999999</v>
      </c>
      <c r="D12" s="67">
        <v>5924.2611199999983</v>
      </c>
      <c r="E12" s="67">
        <v>6296.5149499999989</v>
      </c>
      <c r="F12" s="67">
        <v>5677.9670600000009</v>
      </c>
      <c r="G12" s="67">
        <v>5714.8491400000003</v>
      </c>
      <c r="H12" s="67">
        <v>5616.7542600000006</v>
      </c>
      <c r="I12" s="67">
        <v>6781.9413799999993</v>
      </c>
      <c r="J12" s="67">
        <v>5604.3603600000006</v>
      </c>
      <c r="K12" s="67">
        <v>6506.5352800000028</v>
      </c>
      <c r="L12" s="67">
        <v>6221.4316400000016</v>
      </c>
      <c r="M12" s="67">
        <v>5299.9096100000006</v>
      </c>
      <c r="N12" s="68">
        <v>70249.114809999985</v>
      </c>
    </row>
    <row r="13" spans="1:14" x14ac:dyDescent="0.2">
      <c r="A13" s="63" t="str">
        <f>'[4]BASE TAB 6'!A13</f>
        <v>CONSULTORIA E CONTABILIDADE</v>
      </c>
      <c r="B13" s="67">
        <v>2142.7786000000001</v>
      </c>
      <c r="C13" s="67">
        <v>2207.3672200000001</v>
      </c>
      <c r="D13" s="67">
        <v>2868.73929</v>
      </c>
      <c r="E13" s="67">
        <v>2279.51566</v>
      </c>
      <c r="F13" s="67">
        <v>1754.24559</v>
      </c>
      <c r="G13" s="67">
        <v>1760.3797199999999</v>
      </c>
      <c r="H13" s="67">
        <v>1665.08023</v>
      </c>
      <c r="I13" s="67">
        <v>1871.0416399999999</v>
      </c>
      <c r="J13" s="67">
        <v>1885.0154199999999</v>
      </c>
      <c r="K13" s="67">
        <v>1943.93983</v>
      </c>
      <c r="L13" s="67">
        <v>1988.0382</v>
      </c>
      <c r="M13" s="67">
        <v>2447.41939</v>
      </c>
      <c r="N13" s="68">
        <v>24813.560790000003</v>
      </c>
    </row>
    <row r="14" spans="1:14" x14ac:dyDescent="0.2">
      <c r="A14" s="63" t="str">
        <f>'[4]BASE TAB 6'!A14</f>
        <v>DIVERSÕES</v>
      </c>
      <c r="B14" s="67">
        <v>864.30088000000001</v>
      </c>
      <c r="C14" s="67">
        <v>557.42200000000003</v>
      </c>
      <c r="D14" s="67">
        <v>497.85102000000001</v>
      </c>
      <c r="E14" s="67">
        <v>447.43364000000003</v>
      </c>
      <c r="F14" s="67">
        <v>441.83974999999998</v>
      </c>
      <c r="G14" s="67">
        <v>530.47001</v>
      </c>
      <c r="H14" s="67">
        <v>680.70693000000006</v>
      </c>
      <c r="I14" s="67">
        <v>862.63373000000001</v>
      </c>
      <c r="J14" s="67">
        <v>658.22870999999998</v>
      </c>
      <c r="K14" s="67">
        <v>732.63118000000009</v>
      </c>
      <c r="L14" s="67">
        <v>775.80342000000007</v>
      </c>
      <c r="M14" s="67">
        <v>639.69256999999993</v>
      </c>
      <c r="N14" s="68">
        <v>7689.0138399999996</v>
      </c>
    </row>
    <row r="15" spans="1:14" x14ac:dyDescent="0.2">
      <c r="A15" s="63" t="str">
        <f>'[4]BASE TAB 6'!A15</f>
        <v>ENSINO</v>
      </c>
      <c r="B15" s="67">
        <v>2376.1423999999997</v>
      </c>
      <c r="C15" s="67">
        <v>1446.8555900000001</v>
      </c>
      <c r="D15" s="67">
        <v>2955.3718199999998</v>
      </c>
      <c r="E15" s="67">
        <v>2738.4589599999999</v>
      </c>
      <c r="F15" s="67">
        <v>2674.2617</v>
      </c>
      <c r="G15" s="67">
        <v>2396.2998900000002</v>
      </c>
      <c r="H15" s="67">
        <v>2412.2401600000003</v>
      </c>
      <c r="I15" s="67">
        <v>2882.9226600000002</v>
      </c>
      <c r="J15" s="67">
        <v>2561.4897500000002</v>
      </c>
      <c r="K15" s="67">
        <v>2586.1551400000003</v>
      </c>
      <c r="L15" s="67">
        <v>2549.4341400000003</v>
      </c>
      <c r="M15" s="67">
        <v>2640.35419</v>
      </c>
      <c r="N15" s="68">
        <v>30219.986400000002</v>
      </c>
    </row>
    <row r="16" spans="1:14" x14ac:dyDescent="0.2">
      <c r="A16" s="63" t="str">
        <f>'[4]BASE TAB 6'!A16</f>
        <v>ESTACIONAMENTOS DE VEÍCULOS</v>
      </c>
      <c r="B16" s="67">
        <v>284.93232</v>
      </c>
      <c r="C16" s="67">
        <v>181.53422</v>
      </c>
      <c r="D16" s="67">
        <v>240.13612000000001</v>
      </c>
      <c r="E16" s="67">
        <v>219.23369</v>
      </c>
      <c r="F16" s="67">
        <v>211.17717999999999</v>
      </c>
      <c r="G16" s="67">
        <v>240.02807000000001</v>
      </c>
      <c r="H16" s="67">
        <v>224.55860000000001</v>
      </c>
      <c r="I16" s="67">
        <v>246.53395999999998</v>
      </c>
      <c r="J16" s="67">
        <v>234.98697000000001</v>
      </c>
      <c r="K16" s="67">
        <v>213.42992999999998</v>
      </c>
      <c r="L16" s="67">
        <v>234.47505999999998</v>
      </c>
      <c r="M16" s="67">
        <v>224.39682999999999</v>
      </c>
      <c r="N16" s="68">
        <v>2755.4229500000001</v>
      </c>
    </row>
    <row r="17" spans="1:14" x14ac:dyDescent="0.2">
      <c r="A17" s="63" t="str">
        <f>'[4]BASE TAB 6'!A17</f>
        <v>FUNERÁRIAS</v>
      </c>
      <c r="B17" s="67">
        <v>57.880949999999999</v>
      </c>
      <c r="C17" s="67">
        <v>37.371760000000002</v>
      </c>
      <c r="D17" s="67">
        <v>52.199930000000002</v>
      </c>
      <c r="E17" s="67">
        <v>49.531469999999999</v>
      </c>
      <c r="F17" s="67">
        <v>45.613519999999994</v>
      </c>
      <c r="G17" s="67">
        <v>52.592080000000003</v>
      </c>
      <c r="H17" s="67">
        <v>47.323180000000001</v>
      </c>
      <c r="I17" s="67">
        <v>52.434650000000005</v>
      </c>
      <c r="J17" s="67">
        <v>43.934599999999996</v>
      </c>
      <c r="K17" s="67">
        <v>45.30921</v>
      </c>
      <c r="L17" s="67">
        <v>68.048140000000004</v>
      </c>
      <c r="M17" s="67">
        <v>52.7956</v>
      </c>
      <c r="N17" s="68">
        <v>605.03508999999997</v>
      </c>
    </row>
    <row r="18" spans="1:14" x14ac:dyDescent="0.2">
      <c r="A18" s="63" t="str">
        <f>'[4]BASE TAB 6'!A18</f>
        <v>GRÁFICA E EDITORAÇÃO</v>
      </c>
      <c r="B18" s="67">
        <v>504.21244000000002</v>
      </c>
      <c r="C18" s="67">
        <v>259.56511999999998</v>
      </c>
      <c r="D18" s="67">
        <v>583.37781000000007</v>
      </c>
      <c r="E18" s="67">
        <v>526.15347999999994</v>
      </c>
      <c r="F18" s="67">
        <v>504.87852000000004</v>
      </c>
      <c r="G18" s="67">
        <v>415.51551000000001</v>
      </c>
      <c r="H18" s="67">
        <v>525.6104499999999</v>
      </c>
      <c r="I18" s="67">
        <v>569.72050999999999</v>
      </c>
      <c r="J18" s="67">
        <v>555.03561000000002</v>
      </c>
      <c r="K18" s="67">
        <v>945.94150999999999</v>
      </c>
      <c r="L18" s="67">
        <v>566.10235</v>
      </c>
      <c r="M18" s="67">
        <v>642.4846</v>
      </c>
      <c r="N18" s="68">
        <v>6598.5979099999995</v>
      </c>
    </row>
    <row r="19" spans="1:14" x14ac:dyDescent="0.2">
      <c r="A19" s="63" t="str">
        <f>'[4]BASE TAB 6'!A19</f>
        <v>HOTELARIA</v>
      </c>
      <c r="B19" s="67">
        <v>1597.8213400000002</v>
      </c>
      <c r="C19" s="67">
        <v>708.66102999999998</v>
      </c>
      <c r="D19" s="67">
        <v>1224.1302700000001</v>
      </c>
      <c r="E19" s="67">
        <v>1891.5486899999999</v>
      </c>
      <c r="F19" s="67">
        <v>1828.5488899999998</v>
      </c>
      <c r="G19" s="67">
        <v>1885.88149</v>
      </c>
      <c r="H19" s="67">
        <v>1781.0685000000001</v>
      </c>
      <c r="I19" s="67">
        <v>1686.0121399999998</v>
      </c>
      <c r="J19" s="67">
        <v>1931.9436499999999</v>
      </c>
      <c r="K19" s="67">
        <v>1631.71037</v>
      </c>
      <c r="L19" s="67">
        <v>1743.36734</v>
      </c>
      <c r="M19" s="67">
        <v>1930.76484</v>
      </c>
      <c r="N19" s="68">
        <v>19841.458549999999</v>
      </c>
    </row>
    <row r="20" spans="1:14" x14ac:dyDescent="0.2">
      <c r="A20" s="63" t="str">
        <f>'[4]BASE TAB 6'!A20</f>
        <v>IMOBILIÁRIA</v>
      </c>
      <c r="B20" s="67">
        <v>2048.1338300000002</v>
      </c>
      <c r="C20" s="67">
        <v>1582.4909</v>
      </c>
      <c r="D20" s="67">
        <v>1706.66056</v>
      </c>
      <c r="E20" s="67">
        <v>2015.38834</v>
      </c>
      <c r="F20" s="67">
        <v>1687.1482599999999</v>
      </c>
      <c r="G20" s="67">
        <v>2053.7728999999999</v>
      </c>
      <c r="H20" s="67">
        <v>1961.3126200000002</v>
      </c>
      <c r="I20" s="67">
        <v>1966.0313600000002</v>
      </c>
      <c r="J20" s="67">
        <v>1971.7260000000001</v>
      </c>
      <c r="K20" s="67">
        <v>2136.0673099999999</v>
      </c>
      <c r="L20" s="67">
        <v>2130.2824900000001</v>
      </c>
      <c r="M20" s="67">
        <v>2112.92688</v>
      </c>
      <c r="N20" s="68">
        <v>23371.941449999998</v>
      </c>
    </row>
    <row r="21" spans="1:14" x14ac:dyDescent="0.2">
      <c r="A21" s="63" t="str">
        <f>'[4]BASE TAB 6'!A21</f>
        <v>INFORMÁTICA</v>
      </c>
      <c r="B21" s="67">
        <v>7607.0472700000009</v>
      </c>
      <c r="C21" s="67">
        <v>4582.2938400000003</v>
      </c>
      <c r="D21" s="67">
        <v>7291.0764600000002</v>
      </c>
      <c r="E21" s="67">
        <v>6188.4733800000022</v>
      </c>
      <c r="F21" s="67">
        <v>7480.0314200000012</v>
      </c>
      <c r="G21" s="67">
        <v>7403.7033999999994</v>
      </c>
      <c r="H21" s="67">
        <v>6890.9058800000003</v>
      </c>
      <c r="I21" s="67">
        <v>7991.5040399999998</v>
      </c>
      <c r="J21" s="67">
        <v>5925.4918700000007</v>
      </c>
      <c r="K21" s="67">
        <v>8501.0033199999998</v>
      </c>
      <c r="L21" s="67">
        <v>8162.4857099999981</v>
      </c>
      <c r="M21" s="67">
        <v>6706.2237799999994</v>
      </c>
      <c r="N21" s="68">
        <v>84730.240369999985</v>
      </c>
    </row>
    <row r="22" spans="1:14" ht="22.5" x14ac:dyDescent="0.2">
      <c r="A22" s="63" t="str">
        <f>'[4]BASE TAB 6'!A22</f>
        <v>INSTITUIÇÕES FINANCEIRAS E DE SEGURO</v>
      </c>
      <c r="B22" s="67">
        <v>35991.325900000003</v>
      </c>
      <c r="C22" s="67">
        <v>27617.654780000001</v>
      </c>
      <c r="D22" s="67">
        <v>23722.196429999993</v>
      </c>
      <c r="E22" s="67">
        <v>27896.390179999999</v>
      </c>
      <c r="F22" s="67">
        <v>24417.553220000009</v>
      </c>
      <c r="G22" s="67">
        <v>25713.452760000004</v>
      </c>
      <c r="H22" s="67">
        <v>25022.515480000005</v>
      </c>
      <c r="I22" s="67">
        <v>26992.562219999996</v>
      </c>
      <c r="J22" s="67">
        <v>26275.30113</v>
      </c>
      <c r="K22" s="67">
        <v>25845.010340000008</v>
      </c>
      <c r="L22" s="67">
        <v>27261.007660000003</v>
      </c>
      <c r="M22" s="67">
        <v>26007.877350000002</v>
      </c>
      <c r="N22" s="68">
        <v>322762.84745000006</v>
      </c>
    </row>
    <row r="23" spans="1:14" x14ac:dyDescent="0.2">
      <c r="A23" s="63" t="str">
        <f>'[4]BASE TAB 6'!A23</f>
        <v>LAVANDERIAS</v>
      </c>
      <c r="B23" s="67">
        <v>102.4658</v>
      </c>
      <c r="C23" s="67">
        <v>20.400749999999999</v>
      </c>
      <c r="D23" s="67">
        <v>193.27267000000001</v>
      </c>
      <c r="E23" s="67">
        <v>139.20728</v>
      </c>
      <c r="F23" s="67">
        <v>111.54158</v>
      </c>
      <c r="G23" s="67">
        <v>117.31864999999999</v>
      </c>
      <c r="H23" s="67">
        <v>134.60974999999999</v>
      </c>
      <c r="I23" s="67">
        <v>184.56401</v>
      </c>
      <c r="J23" s="67">
        <v>128.89759000000001</v>
      </c>
      <c r="K23" s="67">
        <v>132.12458999999998</v>
      </c>
      <c r="L23" s="67">
        <v>114.91801</v>
      </c>
      <c r="M23" s="67">
        <v>121.30549000000001</v>
      </c>
      <c r="N23" s="68">
        <v>1500.6261700000002</v>
      </c>
    </row>
    <row r="24" spans="1:14" x14ac:dyDescent="0.2">
      <c r="A24" s="63" t="str">
        <f>'[4]BASE TAB 6'!A24</f>
        <v>LIMPEZA</v>
      </c>
      <c r="B24" s="67">
        <v>1733.7580500000001</v>
      </c>
      <c r="C24" s="67">
        <v>1637.8869399999999</v>
      </c>
      <c r="D24" s="67">
        <v>2375.5341100000001</v>
      </c>
      <c r="E24" s="67">
        <v>1852.6867400000001</v>
      </c>
      <c r="F24" s="67">
        <v>1904.6024199999999</v>
      </c>
      <c r="G24" s="67">
        <v>1799.59773</v>
      </c>
      <c r="H24" s="67">
        <v>1947.2864199999999</v>
      </c>
      <c r="I24" s="67">
        <v>1896.85699</v>
      </c>
      <c r="J24" s="67">
        <v>1546.5975900000001</v>
      </c>
      <c r="K24" s="67">
        <v>2030.4700600000001</v>
      </c>
      <c r="L24" s="67">
        <v>1889.57817</v>
      </c>
      <c r="M24" s="67">
        <v>1713.6805900000002</v>
      </c>
      <c r="N24" s="68">
        <v>22328.535809999998</v>
      </c>
    </row>
    <row r="25" spans="1:14" x14ac:dyDescent="0.2">
      <c r="A25" s="63" t="str">
        <f>'[4]BASE TAB 6'!A25</f>
        <v>LOCAÇÃO DE VEÍCULOS</v>
      </c>
      <c r="B25" s="67">
        <v>203.84419</v>
      </c>
      <c r="C25" s="67">
        <v>143.23962</v>
      </c>
      <c r="D25" s="67">
        <v>256.72126000000003</v>
      </c>
      <c r="E25" s="67">
        <v>177.58607999999998</v>
      </c>
      <c r="F25" s="67">
        <v>230.71879000000001</v>
      </c>
      <c r="G25" s="67">
        <v>196.28964999999999</v>
      </c>
      <c r="H25" s="67">
        <v>209.41691</v>
      </c>
      <c r="I25" s="67">
        <v>189.15577999999999</v>
      </c>
      <c r="J25" s="67">
        <v>176.28126999999998</v>
      </c>
      <c r="K25" s="67">
        <v>247.56232999999997</v>
      </c>
      <c r="L25" s="67">
        <v>156.26311999999999</v>
      </c>
      <c r="M25" s="67">
        <v>191.54928000000001</v>
      </c>
      <c r="N25" s="68">
        <v>2378.6282799999999</v>
      </c>
    </row>
    <row r="26" spans="1:14" x14ac:dyDescent="0.2">
      <c r="A26" s="63" t="str">
        <f>'[4]BASE TAB 6'!A26</f>
        <v>MANUTENÇÃO E ASSISTÊNCIA TÉCNICA</v>
      </c>
      <c r="B26" s="67">
        <v>2524.08</v>
      </c>
      <c r="C26" s="67">
        <v>1557.76559</v>
      </c>
      <c r="D26" s="67">
        <v>2754.5593399999998</v>
      </c>
      <c r="E26" s="67">
        <v>2217.0309400000001</v>
      </c>
      <c r="F26" s="67">
        <v>2936.1293599999999</v>
      </c>
      <c r="G26" s="67">
        <v>2410.1250499999996</v>
      </c>
      <c r="H26" s="67">
        <v>2042.3778</v>
      </c>
      <c r="I26" s="67">
        <v>2793.1271000000002</v>
      </c>
      <c r="J26" s="67">
        <v>2241.8539500000002</v>
      </c>
      <c r="K26" s="67">
        <v>2837.05987</v>
      </c>
      <c r="L26" s="67">
        <v>2756.5998199999999</v>
      </c>
      <c r="M26" s="67">
        <v>2529.6505400000001</v>
      </c>
      <c r="N26" s="68">
        <v>29600.359359999999</v>
      </c>
    </row>
    <row r="27" spans="1:14" x14ac:dyDescent="0.2">
      <c r="A27" s="63" t="str">
        <f>'[4]BASE TAB 6'!A27</f>
        <v>ÓTICAS</v>
      </c>
      <c r="B27" s="67">
        <v>6.9979199999999997</v>
      </c>
      <c r="C27" s="67">
        <v>3.4498099999999998</v>
      </c>
      <c r="D27" s="67">
        <v>4.8155000000000001</v>
      </c>
      <c r="E27" s="67">
        <v>7.7200000000000005E-2</v>
      </c>
      <c r="F27" s="67">
        <v>3.8027699999999998</v>
      </c>
      <c r="G27" s="67">
        <v>3.75393</v>
      </c>
      <c r="H27" s="67">
        <v>3.5280200000000002</v>
      </c>
      <c r="I27" s="67">
        <v>4.0961600000000002</v>
      </c>
      <c r="J27" s="67">
        <v>4.7296700000000005</v>
      </c>
      <c r="K27" s="67">
        <v>8.5844699999999996</v>
      </c>
      <c r="L27" s="67">
        <v>4.4851700000000001</v>
      </c>
      <c r="M27" s="67">
        <v>4.5006300000000001</v>
      </c>
      <c r="N27" s="68">
        <v>52.821249999999999</v>
      </c>
    </row>
    <row r="28" spans="1:14" x14ac:dyDescent="0.2">
      <c r="A28" s="63" t="str">
        <f>'[4]BASE TAB 6'!A28</f>
        <v>OUTROS SERVIÇOS</v>
      </c>
      <c r="B28" s="67">
        <v>5878.0546700000032</v>
      </c>
      <c r="C28" s="67">
        <v>4679.4282300000004</v>
      </c>
      <c r="D28" s="67">
        <v>7320.3632150000012</v>
      </c>
      <c r="E28" s="67">
        <v>5309.06095</v>
      </c>
      <c r="F28" s="67">
        <v>5617.3774099999991</v>
      </c>
      <c r="G28" s="67">
        <v>6385.0251599999992</v>
      </c>
      <c r="H28" s="67">
        <v>5454.9162000000006</v>
      </c>
      <c r="I28" s="67">
        <v>6226.0950800000001</v>
      </c>
      <c r="J28" s="67">
        <v>6497.2821499999973</v>
      </c>
      <c r="K28" s="67">
        <v>6199.866579999999</v>
      </c>
      <c r="L28" s="67">
        <v>5738.0022899999967</v>
      </c>
      <c r="M28" s="67">
        <v>7045.94157</v>
      </c>
      <c r="N28" s="68">
        <v>72351.41350499999</v>
      </c>
    </row>
    <row r="29" spans="1:14" x14ac:dyDescent="0.2">
      <c r="A29" s="63" t="str">
        <f>'[4]BASE TAB 6'!A29</f>
        <v>OUTROS SETORES</v>
      </c>
      <c r="B29" s="67">
        <v>408.37347</v>
      </c>
      <c r="C29" s="67">
        <v>248.26482000000001</v>
      </c>
      <c r="D29" s="67">
        <v>419.59411</v>
      </c>
      <c r="E29" s="67">
        <v>342.40584999999999</v>
      </c>
      <c r="F29" s="67">
        <v>267.81453999999997</v>
      </c>
      <c r="G29" s="67">
        <v>376.95047999999997</v>
      </c>
      <c r="H29" s="67">
        <v>391.86205999999999</v>
      </c>
      <c r="I29" s="67">
        <v>487.52251000000001</v>
      </c>
      <c r="J29" s="67">
        <v>358.30528999999996</v>
      </c>
      <c r="K29" s="67">
        <v>320.00063</v>
      </c>
      <c r="L29" s="67">
        <v>493.21227000000005</v>
      </c>
      <c r="M29" s="67">
        <v>454.81339000000003</v>
      </c>
      <c r="N29" s="68">
        <v>4569.11942</v>
      </c>
    </row>
    <row r="30" spans="1:14" x14ac:dyDescent="0.2">
      <c r="A30" s="63" t="str">
        <f>'[4]BASE TAB 6'!A30</f>
        <v>PUBLICIDADE</v>
      </c>
      <c r="B30" s="67">
        <v>1530.66543</v>
      </c>
      <c r="C30" s="67">
        <v>1068.7633999999998</v>
      </c>
      <c r="D30" s="67">
        <v>1533.0650000000001</v>
      </c>
      <c r="E30" s="67">
        <v>1434.06726</v>
      </c>
      <c r="F30" s="67">
        <v>1411.4042099999999</v>
      </c>
      <c r="G30" s="67">
        <v>1505.8928500000002</v>
      </c>
      <c r="H30" s="67">
        <v>1677.9168</v>
      </c>
      <c r="I30" s="67">
        <v>1463.94876</v>
      </c>
      <c r="J30" s="67">
        <v>1536.48974</v>
      </c>
      <c r="K30" s="67">
        <v>1937.6026000000002</v>
      </c>
      <c r="L30" s="67">
        <v>1153.6082200000001</v>
      </c>
      <c r="M30" s="67">
        <v>1472.11718</v>
      </c>
      <c r="N30" s="68">
        <v>17725.541450000004</v>
      </c>
    </row>
    <row r="31" spans="1:14" x14ac:dyDescent="0.2">
      <c r="A31" s="63" t="str">
        <f>'[4]BASE TAB 6'!A31</f>
        <v xml:space="preserve">REPARAÇÃO DE VEÍCULOS </v>
      </c>
      <c r="B31" s="67">
        <v>1653.42643</v>
      </c>
      <c r="C31" s="67">
        <v>1202.4803400000001</v>
      </c>
      <c r="D31" s="67">
        <v>1528.0339899999999</v>
      </c>
      <c r="E31" s="67">
        <v>1486.6237699999999</v>
      </c>
      <c r="F31" s="67">
        <v>1328.12742</v>
      </c>
      <c r="G31" s="67">
        <v>1625.59133</v>
      </c>
      <c r="H31" s="67">
        <v>1714.03468</v>
      </c>
      <c r="I31" s="67">
        <v>1771.41165</v>
      </c>
      <c r="J31" s="67">
        <v>1692.93272</v>
      </c>
      <c r="K31" s="67">
        <v>1689.2449299999998</v>
      </c>
      <c r="L31" s="67">
        <v>1691.8336899999999</v>
      </c>
      <c r="M31" s="67">
        <v>1581.8504499999999</v>
      </c>
      <c r="N31" s="68">
        <v>18965.591399999998</v>
      </c>
    </row>
    <row r="32" spans="1:14" x14ac:dyDescent="0.2">
      <c r="A32" s="63" t="str">
        <f>'[4]BASE TAB 6'!A32</f>
        <v>REPRESENTAÇÃO COMERCIAL</v>
      </c>
      <c r="B32" s="67">
        <v>370.19190000000003</v>
      </c>
      <c r="C32" s="67">
        <v>344.82234000000005</v>
      </c>
      <c r="D32" s="67">
        <v>394.13809000000003</v>
      </c>
      <c r="E32" s="67">
        <v>378.07640999999995</v>
      </c>
      <c r="F32" s="67">
        <v>335.20389</v>
      </c>
      <c r="G32" s="67">
        <v>371.49421999999998</v>
      </c>
      <c r="H32" s="67">
        <v>385.78646999999995</v>
      </c>
      <c r="I32" s="67">
        <v>447.24113</v>
      </c>
      <c r="J32" s="67">
        <v>367.41859000000005</v>
      </c>
      <c r="K32" s="67">
        <v>401.13423999999998</v>
      </c>
      <c r="L32" s="67">
        <v>332.69933000000003</v>
      </c>
      <c r="M32" s="67">
        <v>413.28984000000003</v>
      </c>
      <c r="N32" s="68">
        <v>4541.4964499999996</v>
      </c>
    </row>
    <row r="33" spans="1:14" x14ac:dyDescent="0.2">
      <c r="A33" s="63" t="str">
        <f>'[4]BASE TAB 6'!A33</f>
        <v>SANEAMENTO BÁSICO</v>
      </c>
      <c r="B33" s="67">
        <v>625.15242000000001</v>
      </c>
      <c r="C33" s="67">
        <v>379.84237999999999</v>
      </c>
      <c r="D33" s="67">
        <v>371.88400999999999</v>
      </c>
      <c r="E33" s="67">
        <v>532.12743999999998</v>
      </c>
      <c r="F33" s="67">
        <v>1340.6886000000002</v>
      </c>
      <c r="G33" s="67">
        <v>195.53503000000001</v>
      </c>
      <c r="H33" s="67">
        <v>514.59299999999996</v>
      </c>
      <c r="I33" s="67">
        <v>669.7825600000001</v>
      </c>
      <c r="J33" s="67">
        <v>784.95232999999996</v>
      </c>
      <c r="K33" s="67">
        <v>512.46493999999996</v>
      </c>
      <c r="L33" s="67">
        <v>715.00243999999998</v>
      </c>
      <c r="M33" s="67">
        <v>636.77250000000004</v>
      </c>
      <c r="N33" s="68">
        <v>7278.7976500000004</v>
      </c>
    </row>
    <row r="34" spans="1:14" x14ac:dyDescent="0.2">
      <c r="A34" s="63" t="str">
        <f>'[4]BASE TAB 6'!A34</f>
        <v>SAÚDE E VETERINÁRIA</v>
      </c>
      <c r="B34" s="67">
        <v>5452.5201800000004</v>
      </c>
      <c r="C34" s="67">
        <v>4965.0656300000001</v>
      </c>
      <c r="D34" s="67">
        <v>5359.2134599999999</v>
      </c>
      <c r="E34" s="67">
        <v>5636.2390000000005</v>
      </c>
      <c r="F34" s="67">
        <v>5840.6696600000014</v>
      </c>
      <c r="G34" s="67">
        <v>5836.5993399999988</v>
      </c>
      <c r="H34" s="67">
        <v>6107.1061</v>
      </c>
      <c r="I34" s="67">
        <v>6622.7004699999989</v>
      </c>
      <c r="J34" s="67">
        <v>6277.7333500000004</v>
      </c>
      <c r="K34" s="67">
        <v>6173.0876300000027</v>
      </c>
      <c r="L34" s="67">
        <v>6584.7664300000006</v>
      </c>
      <c r="M34" s="67">
        <v>6635.2022399999996</v>
      </c>
      <c r="N34" s="68">
        <v>71490.903489999997</v>
      </c>
    </row>
    <row r="35" spans="1:14" x14ac:dyDescent="0.2">
      <c r="A35" s="63" t="str">
        <f>'[4]BASE TAB 6'!A35</f>
        <v>SEGURANÇA</v>
      </c>
      <c r="B35" s="67">
        <v>1140.73722</v>
      </c>
      <c r="C35" s="67">
        <v>1271.42974</v>
      </c>
      <c r="D35" s="67">
        <v>1597.3943400000001</v>
      </c>
      <c r="E35" s="67">
        <v>1468.89093</v>
      </c>
      <c r="F35" s="67">
        <v>1783.32952</v>
      </c>
      <c r="G35" s="67">
        <v>1703.5424499999999</v>
      </c>
      <c r="H35" s="67">
        <v>1793.8947700000001</v>
      </c>
      <c r="I35" s="67">
        <v>1931.8524399999999</v>
      </c>
      <c r="J35" s="67">
        <v>1614.42749</v>
      </c>
      <c r="K35" s="67">
        <v>2039.1226299999998</v>
      </c>
      <c r="L35" s="67">
        <v>1692.4541299999999</v>
      </c>
      <c r="M35" s="67">
        <v>1854.9858999999999</v>
      </c>
      <c r="N35" s="68">
        <v>19892.061559999995</v>
      </c>
    </row>
    <row r="36" spans="1:14" x14ac:dyDescent="0.2">
      <c r="A36" s="63" t="str">
        <f>'[4]BASE TAB 6'!A36</f>
        <v>SERVIÇO PÚBLICO</v>
      </c>
      <c r="B36" s="67">
        <v>18.191759999999999</v>
      </c>
      <c r="C36" s="67">
        <v>26.445930000000001</v>
      </c>
      <c r="D36" s="67">
        <v>30.092749999999999</v>
      </c>
      <c r="E36" s="67">
        <v>26.830509999999997</v>
      </c>
      <c r="F36" s="67">
        <v>44.411709999999999</v>
      </c>
      <c r="G36" s="67">
        <v>25.33145</v>
      </c>
      <c r="H36" s="67">
        <v>37.723819999999996</v>
      </c>
      <c r="I36" s="67">
        <v>63.18168</v>
      </c>
      <c r="J36" s="67">
        <v>54.122019999999999</v>
      </c>
      <c r="K36" s="67">
        <v>33.285629999999998</v>
      </c>
      <c r="L36" s="67">
        <v>37.444110000000002</v>
      </c>
      <c r="M36" s="67">
        <v>32.918980000000005</v>
      </c>
      <c r="N36" s="68">
        <v>429.98035000000004</v>
      </c>
    </row>
    <row r="37" spans="1:14" x14ac:dyDescent="0.2">
      <c r="A37" s="63" t="str">
        <f>'[4]BASE TAB 6'!A37</f>
        <v>TRANSPORTE</v>
      </c>
      <c r="B37" s="67">
        <v>1793.14912</v>
      </c>
      <c r="C37" s="67">
        <v>996.05597999999998</v>
      </c>
      <c r="D37" s="67">
        <v>1529.2103300000001</v>
      </c>
      <c r="E37" s="67">
        <v>1412.08447</v>
      </c>
      <c r="F37" s="67">
        <v>1686.13356</v>
      </c>
      <c r="G37" s="67">
        <v>1494.84007</v>
      </c>
      <c r="H37" s="67">
        <v>1626.0218799999998</v>
      </c>
      <c r="I37" s="67">
        <v>2054.2273799999998</v>
      </c>
      <c r="J37" s="67">
        <v>1545.77801</v>
      </c>
      <c r="K37" s="67">
        <v>1775.55477</v>
      </c>
      <c r="L37" s="67">
        <v>1834.33791</v>
      </c>
      <c r="M37" s="67">
        <v>1537.7825700000001</v>
      </c>
      <c r="N37" s="68">
        <v>19285.176049999998</v>
      </c>
    </row>
    <row r="38" spans="1:14" x14ac:dyDescent="0.2">
      <c r="A38" s="63" t="str">
        <f>'[4]BASE TAB 6'!A38</f>
        <v>TURISMO</v>
      </c>
      <c r="B38" s="67">
        <v>725.49473999999998</v>
      </c>
      <c r="C38" s="67">
        <v>758.43263999999999</v>
      </c>
      <c r="D38" s="67">
        <v>748.10159999999996</v>
      </c>
      <c r="E38" s="67">
        <v>565.06346999999994</v>
      </c>
      <c r="F38" s="67">
        <v>654.58515</v>
      </c>
      <c r="G38" s="67">
        <v>575.40820999999994</v>
      </c>
      <c r="H38" s="67">
        <v>570.87644999999998</v>
      </c>
      <c r="I38" s="67">
        <v>952.61363000000006</v>
      </c>
      <c r="J38" s="67">
        <v>643.48304000000007</v>
      </c>
      <c r="K38" s="67">
        <v>624.33699000000001</v>
      </c>
      <c r="L38" s="67">
        <v>1343.56996</v>
      </c>
      <c r="M38" s="67">
        <v>712.45438999999999</v>
      </c>
      <c r="N38" s="68">
        <v>8874.4202699999987</v>
      </c>
    </row>
    <row r="39" spans="1:14" x14ac:dyDescent="0.2">
      <c r="A39" s="63" t="str">
        <f>'[4]BASE TAB 6'!A39</f>
        <v>VÍDEO, FOTO E SIMILARES</v>
      </c>
      <c r="B39" s="67">
        <v>419.41631000000001</v>
      </c>
      <c r="C39" s="67">
        <v>336.34189000000003</v>
      </c>
      <c r="D39" s="67">
        <v>329.44736</v>
      </c>
      <c r="E39" s="67">
        <v>318.32519000000002</v>
      </c>
      <c r="F39" s="67">
        <v>352.31477000000001</v>
      </c>
      <c r="G39" s="67">
        <v>518.10953000000006</v>
      </c>
      <c r="H39" s="67">
        <v>676.48120999999992</v>
      </c>
      <c r="I39" s="67">
        <v>582.01745999999991</v>
      </c>
      <c r="J39" s="67">
        <v>344.84937000000002</v>
      </c>
      <c r="K39" s="67">
        <v>721.20332999999994</v>
      </c>
      <c r="L39" s="67">
        <v>346.22634000000005</v>
      </c>
      <c r="M39" s="67">
        <v>315.21947999999998</v>
      </c>
      <c r="N39" s="68">
        <v>5259.9522400000005</v>
      </c>
    </row>
    <row r="40" spans="1:14" s="1" customFormat="1" ht="13.5" thickBot="1" x14ac:dyDescent="0.25">
      <c r="A40" s="42" t="s">
        <v>33</v>
      </c>
      <c r="B40" s="57">
        <v>88214.813500000033</v>
      </c>
      <c r="C40" s="57">
        <v>66673.293890000001</v>
      </c>
      <c r="D40" s="57">
        <v>77826.605564999976</v>
      </c>
      <c r="E40" s="57">
        <v>77504.108090000023</v>
      </c>
      <c r="F40" s="57">
        <v>76824.490070000014</v>
      </c>
      <c r="G40" s="57">
        <v>77105.422559999992</v>
      </c>
      <c r="H40" s="57">
        <v>76541.382269999987</v>
      </c>
      <c r="I40" s="57">
        <v>84636.353340000001</v>
      </c>
      <c r="J40" s="57">
        <v>77334.043380000017</v>
      </c>
      <c r="K40" s="57">
        <v>83178.297080000004</v>
      </c>
      <c r="L40" s="57">
        <v>83135.680699999983</v>
      </c>
      <c r="M40" s="57">
        <v>80103.274820000006</v>
      </c>
      <c r="N40" s="57">
        <f>SUM(N4:N39)</f>
        <v>949077.76526499982</v>
      </c>
    </row>
    <row r="41" spans="1:14" ht="13.5" customHeight="1" thickTop="1" x14ac:dyDescent="0.2">
      <c r="A41" s="198" t="s">
        <v>89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</row>
    <row r="42" spans="1:14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4" x14ac:dyDescent="0.2">
      <c r="A43" s="5" t="s">
        <v>86</v>
      </c>
      <c r="B43"/>
      <c r="C43"/>
      <c r="D43"/>
      <c r="E43" s="16"/>
      <c r="F43" s="16"/>
      <c r="G43" s="34"/>
      <c r="H43" s="16"/>
      <c r="I43" s="16"/>
      <c r="J43" s="35"/>
      <c r="K43" s="16"/>
      <c r="L43" s="16"/>
      <c r="M43" s="16"/>
      <c r="N43" s="16"/>
    </row>
    <row r="44" spans="1:14" x14ac:dyDescent="0.2">
      <c r="F44" s="36"/>
      <c r="G44" s="37"/>
    </row>
    <row r="45" spans="1:14" x14ac:dyDescent="0.2">
      <c r="B45" s="36"/>
      <c r="C45" s="36"/>
      <c r="D45" s="36"/>
      <c r="E45" s="38"/>
      <c r="F45" s="38"/>
      <c r="G45" s="39"/>
      <c r="H45" s="36"/>
      <c r="I45" s="36"/>
      <c r="J45" s="36"/>
      <c r="K45" s="36"/>
      <c r="L45" s="36"/>
      <c r="M45" s="36"/>
      <c r="N45" s="36"/>
    </row>
    <row r="46" spans="1:14" x14ac:dyDescent="0.2">
      <c r="B46" s="36"/>
      <c r="C46" s="29"/>
      <c r="F46" s="36"/>
      <c r="G46" s="29"/>
      <c r="H46" s="36"/>
    </row>
    <row r="47" spans="1:14" x14ac:dyDescent="0.2">
      <c r="C47" s="29"/>
    </row>
    <row r="48" spans="1:14" x14ac:dyDescent="0.2">
      <c r="C48" s="29"/>
    </row>
    <row r="49" spans="3:3" x14ac:dyDescent="0.2">
      <c r="C49" s="29"/>
    </row>
    <row r="50" spans="3:3" x14ac:dyDescent="0.2">
      <c r="C50" s="29"/>
    </row>
    <row r="51" spans="3:3" x14ac:dyDescent="0.2">
      <c r="C51" s="29"/>
    </row>
    <row r="52" spans="3:3" x14ac:dyDescent="0.2">
      <c r="C52" s="29"/>
    </row>
    <row r="53" spans="3:3" x14ac:dyDescent="0.2">
      <c r="C53" s="29"/>
    </row>
    <row r="54" spans="3:3" x14ac:dyDescent="0.2">
      <c r="C54" s="29"/>
    </row>
    <row r="55" spans="3:3" x14ac:dyDescent="0.2">
      <c r="C55" s="29"/>
    </row>
    <row r="56" spans="3:3" x14ac:dyDescent="0.2">
      <c r="C56" s="29"/>
    </row>
    <row r="57" spans="3:3" x14ac:dyDescent="0.2">
      <c r="C57" s="29"/>
    </row>
    <row r="58" spans="3:3" x14ac:dyDescent="0.2">
      <c r="C58" s="29"/>
    </row>
    <row r="59" spans="3:3" x14ac:dyDescent="0.2">
      <c r="C59" s="29"/>
    </row>
    <row r="60" spans="3:3" x14ac:dyDescent="0.2">
      <c r="C60" s="29"/>
    </row>
    <row r="61" spans="3:3" x14ac:dyDescent="0.2">
      <c r="C61" s="29"/>
    </row>
    <row r="62" spans="3:3" x14ac:dyDescent="0.2">
      <c r="C62" s="29"/>
    </row>
    <row r="63" spans="3:3" x14ac:dyDescent="0.2">
      <c r="C63" s="29"/>
    </row>
    <row r="64" spans="3:3" x14ac:dyDescent="0.2">
      <c r="C64" s="29"/>
    </row>
    <row r="65" spans="3:3" x14ac:dyDescent="0.2">
      <c r="C65" s="29"/>
    </row>
    <row r="66" spans="3:3" x14ac:dyDescent="0.2">
      <c r="C66" s="29"/>
    </row>
    <row r="67" spans="3:3" x14ac:dyDescent="0.2">
      <c r="C67" s="29"/>
    </row>
    <row r="68" spans="3:3" x14ac:dyDescent="0.2">
      <c r="C68" s="29"/>
    </row>
    <row r="69" spans="3:3" x14ac:dyDescent="0.2">
      <c r="C69" s="29"/>
    </row>
    <row r="70" spans="3:3" x14ac:dyDescent="0.2">
      <c r="C70" s="29"/>
    </row>
    <row r="71" spans="3:3" x14ac:dyDescent="0.2">
      <c r="C71" s="29"/>
    </row>
    <row r="72" spans="3:3" x14ac:dyDescent="0.2">
      <c r="C72" s="29"/>
    </row>
    <row r="73" spans="3:3" x14ac:dyDescent="0.2">
      <c r="C73" s="29"/>
    </row>
    <row r="74" spans="3:3" x14ac:dyDescent="0.2">
      <c r="C74" s="29"/>
    </row>
    <row r="75" spans="3:3" x14ac:dyDescent="0.2">
      <c r="C75" s="29"/>
    </row>
    <row r="76" spans="3:3" x14ac:dyDescent="0.2">
      <c r="C76" s="29"/>
    </row>
    <row r="77" spans="3:3" x14ac:dyDescent="0.2">
      <c r="C77" s="29"/>
    </row>
    <row r="78" spans="3:3" x14ac:dyDescent="0.2">
      <c r="C78" s="29"/>
    </row>
    <row r="79" spans="3:3" x14ac:dyDescent="0.2">
      <c r="C79" s="29"/>
    </row>
    <row r="80" spans="3:3" x14ac:dyDescent="0.2">
      <c r="C80" s="29"/>
    </row>
    <row r="81" spans="3:3" x14ac:dyDescent="0.2">
      <c r="C81" s="29"/>
    </row>
  </sheetData>
  <mergeCells count="1">
    <mergeCell ref="A41:N42"/>
  </mergeCells>
  <phoneticPr fontId="15" type="noConversion"/>
  <pageMargins left="0.511811024" right="0.511811024" top="0.78740157499999996" bottom="0.78740157499999996" header="0.31496062000000002" footer="0.3149606200000000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14</vt:i4>
      </vt:variant>
    </vt:vector>
  </HeadingPairs>
  <TitlesOfParts>
    <vt:vector size="28" baseType="lpstr">
      <vt:lpstr>TAB_1</vt:lpstr>
      <vt:lpstr>TAB_2</vt:lpstr>
      <vt:lpstr>ICMS</vt:lpstr>
      <vt:lpstr>ICMS_At_2010</vt:lpstr>
      <vt:lpstr>ICMS_At_2011</vt:lpstr>
      <vt:lpstr>ICMS_At_2012</vt:lpstr>
      <vt:lpstr>TABELA 6.1_2010</vt:lpstr>
      <vt:lpstr>TABELA 6.2_2011</vt:lpstr>
      <vt:lpstr>TABELA 6.3_2012</vt:lpstr>
      <vt:lpstr>ICMS_At_2023</vt:lpstr>
      <vt:lpstr>ICMS_At_2024 </vt:lpstr>
      <vt:lpstr>ISS</vt:lpstr>
      <vt:lpstr>ISS_At_2023</vt:lpstr>
      <vt:lpstr>ISS_At_2024</vt:lpstr>
      <vt:lpstr>ICMS!Area_de_impressao</vt:lpstr>
      <vt:lpstr>ICMS_At_2010!Area_de_impressao</vt:lpstr>
      <vt:lpstr>ICMS_At_2011!Area_de_impressao</vt:lpstr>
      <vt:lpstr>'ICMS_At_2024 '!Area_de_impressao</vt:lpstr>
      <vt:lpstr>ISS!Area_de_impressao</vt:lpstr>
      <vt:lpstr>ISS_At_2023!Area_de_impressao</vt:lpstr>
      <vt:lpstr>ISS_At_2024!Area_de_impressao</vt:lpstr>
      <vt:lpstr>TAB_2!Area_de_impressao</vt:lpstr>
      <vt:lpstr>'TABELA 6.1_2010'!Area_de_impressao</vt:lpstr>
      <vt:lpstr>'TABELA 6.2_2011'!Area_de_impressao</vt:lpstr>
      <vt:lpstr>ICMS!Titulos_de_impressao</vt:lpstr>
      <vt:lpstr>ISS!Titulos_de_impressao</vt:lpstr>
      <vt:lpstr>TAB_1!Titulos_de_impressao</vt:lpstr>
      <vt:lpstr>TAB_2!Titulos_de_impressao</vt:lpstr>
    </vt:vector>
  </TitlesOfParts>
  <Company>SEFP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acportugal</dc:creator>
  <cp:lastModifiedBy>Éder Silva Souza</cp:lastModifiedBy>
  <cp:lastPrinted>2024-06-19T14:46:58Z</cp:lastPrinted>
  <dcterms:created xsi:type="dcterms:W3CDTF">2009-02-12T18:51:07Z</dcterms:created>
  <dcterms:modified xsi:type="dcterms:W3CDTF">2024-09-19T18:47:00Z</dcterms:modified>
</cp:coreProperties>
</file>