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1_SUAPOF\COPAF_Katia\COPET_NUAPE\NUAPE\Resultado da arrecadação\Informativos\2022\09 SETEMBRO\"/>
    </mc:Choice>
  </mc:AlternateContent>
  <bookViews>
    <workbookView xWindow="-120" yWindow="-120" windowWidth="20736" windowHeight="11040" activeTab="13"/>
  </bookViews>
  <sheets>
    <sheet name="TAB_1" sheetId="46" r:id="rId1"/>
    <sheet name="TAB_2" sheetId="47" r:id="rId2"/>
    <sheet name="ICMS" sheetId="40" r:id="rId3"/>
    <sheet name="ICMS_At_2010" sheetId="21" state="hidden" r:id="rId4"/>
    <sheet name="ICMS_At_2011" sheetId="12" state="hidden" r:id="rId5"/>
    <sheet name="ICMS_At_2012" sheetId="23" state="hidden" r:id="rId6"/>
    <sheet name="TABELA 6.1_2010" sheetId="22" state="hidden" r:id="rId7"/>
    <sheet name="TABELA 6.2_2011" sheetId="14" state="hidden" r:id="rId8"/>
    <sheet name="TABELA 6.3_2012" sheetId="24" state="hidden" r:id="rId9"/>
    <sheet name="ICMS_At_2021" sheetId="53" r:id="rId10"/>
    <sheet name="ICMS_At_2022 " sheetId="51" r:id="rId11"/>
    <sheet name="ISS" sheetId="43" r:id="rId12"/>
    <sheet name="ISS_At_2021" sheetId="54" r:id="rId13"/>
    <sheet name="ISS_At_2022 " sheetId="55" r:id="rId14"/>
  </sheets>
  <externalReferences>
    <externalReference r:id="rId15"/>
    <externalReference r:id="rId16"/>
    <externalReference r:id="rId17"/>
    <externalReference r:id="rId18"/>
  </externalReferences>
  <definedNames>
    <definedName name="_xlnm.Print_Area" localSheetId="2">ICMS!$A$1:$N$100</definedName>
    <definedName name="_xlnm.Print_Area" localSheetId="3">ICMS_At_2010!$A$1:$O$68</definedName>
    <definedName name="_xlnm.Print_Area" localSheetId="4">ICMS_At_2011!$A$1:$N$44</definedName>
    <definedName name="_xlnm.Print_Area" localSheetId="9">ICMS_At_2021!$A$1:$N$50</definedName>
    <definedName name="_xlnm.Print_Area" localSheetId="10">'ICMS_At_2022 '!$A$1:$N$50</definedName>
    <definedName name="_xlnm.Print_Area" localSheetId="11">ISS!$A$1:$K$98</definedName>
    <definedName name="_xlnm.Print_Area" localSheetId="12">ISS_At_2021!$A$1:$N$56</definedName>
    <definedName name="_xlnm.Print_Area" localSheetId="13">'ISS_At_2022 '!$A$1:$N$56</definedName>
    <definedName name="_xlnm.Print_Area" localSheetId="1">TAB_2!$A$1:$M$106</definedName>
    <definedName name="_xlnm.Print_Area" localSheetId="6">'TABELA 6.1_2010'!$A$1:$N$44</definedName>
    <definedName name="_xlnm.Print_Area" localSheetId="7">'TABELA 6.2_2011'!$A$1:$N$43</definedName>
    <definedName name="_xlnm.Print_Titles" localSheetId="2">ICMS!$1:$2</definedName>
    <definedName name="_xlnm.Print_Titles" localSheetId="11">ISS!$1:$2</definedName>
    <definedName name="_xlnm.Print_Titles" localSheetId="0">TAB_1!$1:$2</definedName>
    <definedName name="_xlnm.Print_Titles" localSheetId="1">TAB_2!$1:$2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7" l="1"/>
  <c r="M94" i="46"/>
  <c r="B94" i="46"/>
  <c r="N5" i="55" l="1"/>
  <c r="N6" i="55"/>
  <c r="N7" i="55"/>
  <c r="N8" i="55"/>
  <c r="N9" i="55"/>
  <c r="N10" i="55"/>
  <c r="N11" i="55"/>
  <c r="N12" i="55"/>
  <c r="N13" i="55"/>
  <c r="N14" i="55"/>
  <c r="N15" i="55"/>
  <c r="N16" i="55"/>
  <c r="N17" i="55"/>
  <c r="N18" i="55"/>
  <c r="N19" i="55"/>
  <c r="N20" i="55"/>
  <c r="N21" i="55"/>
  <c r="N22" i="55"/>
  <c r="N23" i="55"/>
  <c r="N24" i="55"/>
  <c r="N25" i="55"/>
  <c r="N26" i="55"/>
  <c r="N27" i="55"/>
  <c r="N28" i="55"/>
  <c r="N29" i="55"/>
  <c r="N30" i="55"/>
  <c r="N31" i="55"/>
  <c r="N32" i="55"/>
  <c r="N33" i="55"/>
  <c r="N34" i="55"/>
  <c r="N35" i="55"/>
  <c r="N36" i="55"/>
  <c r="N37" i="55"/>
  <c r="N38" i="55"/>
  <c r="N39" i="55"/>
  <c r="N40" i="55"/>
  <c r="N41" i="55"/>
  <c r="N42" i="55"/>
  <c r="N43" i="55"/>
  <c r="N44" i="55"/>
  <c r="N45" i="55"/>
  <c r="N46" i="55"/>
  <c r="N47" i="55"/>
  <c r="N48" i="55"/>
  <c r="N49" i="55"/>
  <c r="N50" i="55"/>
  <c r="N51" i="55"/>
  <c r="N52" i="55"/>
  <c r="N4" i="55"/>
  <c r="C52" i="55" l="1"/>
  <c r="D52" i="55"/>
  <c r="E52" i="55"/>
  <c r="F52" i="55"/>
  <c r="G52" i="55"/>
  <c r="H52" i="55"/>
  <c r="I52" i="55"/>
  <c r="J52" i="55"/>
  <c r="B52" i="55"/>
  <c r="K95" i="43"/>
  <c r="K94" i="43" l="1"/>
  <c r="K93" i="43"/>
  <c r="N95" i="40"/>
  <c r="N94" i="40"/>
  <c r="N93" i="40"/>
  <c r="C94" i="47" l="1"/>
  <c r="D94" i="47"/>
  <c r="E94" i="47"/>
  <c r="F94" i="47"/>
  <c r="G94" i="47"/>
  <c r="H94" i="47"/>
  <c r="I94" i="47"/>
  <c r="J94" i="47"/>
  <c r="K94" i="47"/>
  <c r="L94" i="47"/>
  <c r="M94" i="47"/>
  <c r="B94" i="47"/>
  <c r="M103" i="46"/>
  <c r="C94" i="46"/>
  <c r="D94" i="46"/>
  <c r="E94" i="46"/>
  <c r="F94" i="46"/>
  <c r="G94" i="46"/>
  <c r="H94" i="46"/>
  <c r="I94" i="46"/>
  <c r="J94" i="46"/>
  <c r="K94" i="46"/>
  <c r="L94" i="46"/>
  <c r="M102" i="46" l="1"/>
  <c r="M96" i="46" l="1"/>
  <c r="M95" i="46"/>
  <c r="M97" i="46"/>
  <c r="M101" i="46" l="1"/>
  <c r="K92" i="43" l="1"/>
  <c r="N92" i="40" l="1"/>
  <c r="M100" i="46" l="1"/>
  <c r="N91" i="40" l="1"/>
  <c r="K91" i="43" l="1"/>
  <c r="K90" i="43"/>
  <c r="K13" i="43"/>
  <c r="K17" i="43"/>
  <c r="K33" i="43"/>
  <c r="K40" i="43"/>
  <c r="K41" i="43"/>
  <c r="K42" i="43"/>
  <c r="K43" i="43"/>
  <c r="K44" i="43"/>
  <c r="K45" i="43"/>
  <c r="K46" i="43"/>
  <c r="K47" i="43"/>
  <c r="K48" i="43"/>
  <c r="K49" i="43"/>
  <c r="K50" i="43"/>
  <c r="K51" i="43"/>
  <c r="K52" i="43"/>
  <c r="K53" i="43"/>
  <c r="K54" i="43"/>
  <c r="K55" i="43"/>
  <c r="K56" i="43"/>
  <c r="K57" i="43"/>
  <c r="K58" i="43"/>
  <c r="K59" i="43"/>
  <c r="K60" i="43"/>
  <c r="K61" i="43"/>
  <c r="K62" i="43"/>
  <c r="K63" i="43"/>
  <c r="K64" i="43"/>
  <c r="K65" i="43"/>
  <c r="K66" i="43"/>
  <c r="K67" i="43"/>
  <c r="K68" i="43"/>
  <c r="K69" i="43"/>
  <c r="K70" i="43"/>
  <c r="K71" i="43"/>
  <c r="K72" i="43"/>
  <c r="K73" i="43"/>
  <c r="K74" i="43"/>
  <c r="K75" i="43"/>
  <c r="K76" i="43"/>
  <c r="K77" i="43"/>
  <c r="K78" i="43"/>
  <c r="K79" i="43"/>
  <c r="K80" i="43"/>
  <c r="K81" i="43"/>
  <c r="K82" i="43"/>
  <c r="K83" i="43"/>
  <c r="K84" i="43"/>
  <c r="K85" i="43"/>
  <c r="K86" i="43"/>
  <c r="K87" i="43"/>
  <c r="K88" i="43"/>
  <c r="K89" i="43"/>
  <c r="G4" i="43"/>
  <c r="K4" i="43" s="1"/>
  <c r="G5" i="43"/>
  <c r="K5" i="43" s="1"/>
  <c r="G6" i="43"/>
  <c r="K6" i="43" s="1"/>
  <c r="G7" i="43"/>
  <c r="K7" i="43" s="1"/>
  <c r="G8" i="43"/>
  <c r="K8" i="43" s="1"/>
  <c r="G9" i="43"/>
  <c r="K9" i="43" s="1"/>
  <c r="G10" i="43"/>
  <c r="K10" i="43" s="1"/>
  <c r="G11" i="43"/>
  <c r="K11" i="43" s="1"/>
  <c r="G12" i="43"/>
  <c r="K12" i="43" s="1"/>
  <c r="G13" i="43"/>
  <c r="G14" i="43"/>
  <c r="K14" i="43" s="1"/>
  <c r="G15" i="43"/>
  <c r="K15" i="43" s="1"/>
  <c r="G16" i="43"/>
  <c r="K16" i="43" s="1"/>
  <c r="G17" i="43"/>
  <c r="G18" i="43"/>
  <c r="K18" i="43" s="1"/>
  <c r="G19" i="43"/>
  <c r="K19" i="43" s="1"/>
  <c r="G20" i="43"/>
  <c r="K20" i="43" s="1"/>
  <c r="G21" i="43"/>
  <c r="K21" i="43" s="1"/>
  <c r="G22" i="43"/>
  <c r="K22" i="43" s="1"/>
  <c r="G23" i="43"/>
  <c r="K23" i="43" s="1"/>
  <c r="G24" i="43"/>
  <c r="K24" i="43" s="1"/>
  <c r="G25" i="43"/>
  <c r="K25" i="43" s="1"/>
  <c r="G26" i="43"/>
  <c r="K26" i="43" s="1"/>
  <c r="G27" i="43"/>
  <c r="K27" i="43" s="1"/>
  <c r="G28" i="43"/>
  <c r="K28" i="43" s="1"/>
  <c r="G29" i="43"/>
  <c r="K29" i="43" s="1"/>
  <c r="G30" i="43"/>
  <c r="K30" i="43" s="1"/>
  <c r="G31" i="43"/>
  <c r="K31" i="43" s="1"/>
  <c r="G32" i="43"/>
  <c r="K32" i="43" s="1"/>
  <c r="G33" i="43"/>
  <c r="G34" i="43"/>
  <c r="K34" i="43" s="1"/>
  <c r="G35" i="43"/>
  <c r="K35" i="43" s="1"/>
  <c r="G36" i="43"/>
  <c r="K36" i="43" s="1"/>
  <c r="G37" i="43"/>
  <c r="K37" i="43" s="1"/>
  <c r="G38" i="43"/>
  <c r="K38" i="43" s="1"/>
  <c r="G39" i="43"/>
  <c r="K39" i="43" s="1"/>
  <c r="G3" i="43"/>
  <c r="K3" i="43" s="1"/>
  <c r="M99" i="46" l="1"/>
  <c r="C3" i="47" l="1"/>
  <c r="D3" i="47"/>
  <c r="E3" i="47"/>
  <c r="F3" i="47"/>
  <c r="G3" i="47"/>
  <c r="H3" i="47"/>
  <c r="I3" i="47"/>
  <c r="J3" i="47"/>
  <c r="K3" i="47"/>
  <c r="L3" i="47"/>
  <c r="M3" i="47"/>
  <c r="B3" i="47"/>
  <c r="C16" i="47"/>
  <c r="D16" i="47"/>
  <c r="E16" i="47"/>
  <c r="F16" i="47"/>
  <c r="G16" i="47"/>
  <c r="H16" i="47"/>
  <c r="I16" i="47"/>
  <c r="J16" i="47"/>
  <c r="K16" i="47"/>
  <c r="L16" i="47"/>
  <c r="M16" i="47"/>
  <c r="B16" i="47"/>
  <c r="C29" i="47"/>
  <c r="D29" i="47"/>
  <c r="E29" i="47"/>
  <c r="F29" i="47"/>
  <c r="G29" i="47"/>
  <c r="H29" i="47"/>
  <c r="I29" i="47"/>
  <c r="J29" i="47"/>
  <c r="K29" i="47"/>
  <c r="L29" i="47"/>
  <c r="B29" i="47"/>
  <c r="C42" i="47"/>
  <c r="D42" i="47"/>
  <c r="E42" i="47"/>
  <c r="F42" i="47"/>
  <c r="G42" i="47"/>
  <c r="H42" i="47"/>
  <c r="I42" i="47"/>
  <c r="J42" i="47"/>
  <c r="K42" i="47"/>
  <c r="L42" i="47"/>
  <c r="M42" i="47"/>
  <c r="B42" i="47"/>
  <c r="C55" i="47"/>
  <c r="D55" i="47"/>
  <c r="E55" i="47"/>
  <c r="F55" i="47"/>
  <c r="G55" i="47"/>
  <c r="H55" i="47"/>
  <c r="I55" i="47"/>
  <c r="J55" i="47"/>
  <c r="K55" i="47"/>
  <c r="L55" i="47"/>
  <c r="M55" i="47"/>
  <c r="B55" i="47"/>
  <c r="C68" i="47"/>
  <c r="D68" i="47"/>
  <c r="E68" i="47"/>
  <c r="F68" i="47"/>
  <c r="G68" i="47"/>
  <c r="H68" i="47"/>
  <c r="I68" i="47"/>
  <c r="J68" i="47"/>
  <c r="K68" i="47"/>
  <c r="L68" i="47"/>
  <c r="M68" i="47"/>
  <c r="B68" i="47"/>
  <c r="M81" i="47"/>
  <c r="C81" i="47"/>
  <c r="D81" i="47"/>
  <c r="E81" i="47"/>
  <c r="F81" i="47"/>
  <c r="G81" i="47"/>
  <c r="H81" i="47"/>
  <c r="I81" i="47"/>
  <c r="J81" i="47"/>
  <c r="K81" i="47"/>
  <c r="L81" i="47"/>
  <c r="B81" i="47"/>
  <c r="M98" i="46"/>
  <c r="N90" i="40" l="1"/>
  <c r="N46" i="51" l="1"/>
  <c r="K46" i="51"/>
  <c r="L46" i="51"/>
  <c r="M46" i="51"/>
  <c r="N89" i="40" l="1"/>
  <c r="N5" i="51" l="1"/>
  <c r="N6" i="51"/>
  <c r="N7" i="51"/>
  <c r="N8" i="51"/>
  <c r="N9" i="51"/>
  <c r="N10" i="51"/>
  <c r="N11" i="51"/>
  <c r="N12" i="51"/>
  <c r="N13" i="51"/>
  <c r="N14" i="51"/>
  <c r="N15" i="51"/>
  <c r="N16" i="51"/>
  <c r="N17" i="51"/>
  <c r="N18" i="51"/>
  <c r="N19" i="51"/>
  <c r="N20" i="51"/>
  <c r="N21" i="51"/>
  <c r="N22" i="51"/>
  <c r="N23" i="51"/>
  <c r="N24" i="51"/>
  <c r="N25" i="51"/>
  <c r="N26" i="51"/>
  <c r="N27" i="51"/>
  <c r="N28" i="51"/>
  <c r="N29" i="51"/>
  <c r="N30" i="51"/>
  <c r="N31" i="51"/>
  <c r="N32" i="51"/>
  <c r="N33" i="51"/>
  <c r="N34" i="51"/>
  <c r="N35" i="51"/>
  <c r="N36" i="51"/>
  <c r="N37" i="51"/>
  <c r="N38" i="51"/>
  <c r="N39" i="51"/>
  <c r="N40" i="51"/>
  <c r="N41" i="51"/>
  <c r="N42" i="51"/>
  <c r="N43" i="51"/>
  <c r="N44" i="51"/>
  <c r="N45" i="51"/>
  <c r="N4" i="51"/>
  <c r="N88" i="40"/>
  <c r="N87" i="40" l="1"/>
  <c r="N86" i="40" l="1"/>
  <c r="N85" i="40" l="1"/>
  <c r="N83" i="40" l="1"/>
  <c r="N81" i="40" l="1"/>
  <c r="N75" i="40" l="1"/>
  <c r="N74" i="40" l="1"/>
  <c r="N80" i="40"/>
  <c r="N79" i="40"/>
  <c r="N78" i="40"/>
  <c r="N76" i="40" l="1"/>
  <c r="N77" i="40" l="1"/>
  <c r="N73" i="40" l="1"/>
  <c r="N70" i="40" l="1"/>
  <c r="N71" i="40"/>
  <c r="N72" i="40"/>
  <c r="N68" i="40" l="1"/>
  <c r="N69" i="40" l="1"/>
  <c r="N67" i="40" l="1"/>
  <c r="N66" i="40" l="1"/>
  <c r="N64" i="40" l="1"/>
  <c r="N65" i="40" l="1"/>
  <c r="N62" i="40" l="1"/>
  <c r="N63" i="40" l="1"/>
  <c r="N59" i="40" l="1"/>
  <c r="N60" i="40" l="1"/>
  <c r="N57" i="40" l="1"/>
  <c r="N58" i="40" l="1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N4" i="40"/>
  <c r="N3" i="40"/>
  <c r="N40" i="24" l="1"/>
  <c r="L40" i="23"/>
  <c r="M40" i="23"/>
  <c r="A7" i="24"/>
  <c r="A27" i="24"/>
  <c r="A9" i="24"/>
  <c r="A17" i="24"/>
  <c r="A36" i="24"/>
  <c r="A6" i="24"/>
  <c r="A23" i="24"/>
  <c r="A25" i="24"/>
  <c r="A16" i="24"/>
  <c r="A29" i="24"/>
  <c r="A39" i="24"/>
  <c r="A11" i="24"/>
  <c r="A32" i="24"/>
  <c r="A8" i="24"/>
  <c r="A18" i="24"/>
  <c r="A14" i="24"/>
  <c r="A4" i="24"/>
  <c r="A38" i="24"/>
  <c r="A5" i="24"/>
  <c r="A33" i="24"/>
  <c r="A30" i="24"/>
  <c r="A24" i="24"/>
  <c r="A10" i="24"/>
  <c r="A35" i="24"/>
  <c r="A37" i="24"/>
  <c r="A31" i="24"/>
  <c r="A19" i="24"/>
  <c r="A13" i="24"/>
  <c r="A26" i="24"/>
  <c r="A20" i="24"/>
  <c r="A15" i="24"/>
  <c r="A21" i="24"/>
  <c r="A12" i="24"/>
  <c r="A34" i="24"/>
  <c r="A28" i="24"/>
  <c r="A22" i="24"/>
  <c r="J40" i="23"/>
  <c r="N37" i="23"/>
  <c r="H40" i="23"/>
  <c r="G40" i="23"/>
  <c r="F40" i="23"/>
  <c r="E40" i="23"/>
  <c r="D40" i="23"/>
  <c r="C40" i="23"/>
  <c r="B40" i="23"/>
  <c r="N5" i="23"/>
  <c r="N6" i="23"/>
  <c r="N7" i="23"/>
  <c r="N8" i="23"/>
  <c r="N9" i="23"/>
  <c r="N11" i="23"/>
  <c r="N12" i="23"/>
  <c r="N13" i="23"/>
  <c r="N14" i="23"/>
  <c r="N15" i="23"/>
  <c r="N16" i="23"/>
  <c r="N18" i="23"/>
  <c r="N19" i="23"/>
  <c r="N20" i="23"/>
  <c r="N21" i="23"/>
  <c r="N22" i="23"/>
  <c r="N23" i="23"/>
  <c r="N24" i="23"/>
  <c r="N25" i="23"/>
  <c r="N26" i="23"/>
  <c r="N28" i="23"/>
  <c r="N29" i="23"/>
  <c r="N30" i="23"/>
  <c r="N31" i="23"/>
  <c r="N32" i="23"/>
  <c r="N33" i="23"/>
  <c r="N34" i="23"/>
  <c r="N35" i="23"/>
  <c r="N36" i="23"/>
  <c r="N38" i="23"/>
  <c r="N39" i="23"/>
  <c r="F21" i="21"/>
  <c r="N40" i="12"/>
  <c r="M40" i="12"/>
  <c r="L40" i="12"/>
  <c r="B5" i="21"/>
  <c r="C5" i="21"/>
  <c r="D5" i="21"/>
  <c r="E5" i="21"/>
  <c r="F5" i="21"/>
  <c r="G5" i="21"/>
  <c r="H5" i="21"/>
  <c r="I5" i="21"/>
  <c r="J5" i="21"/>
  <c r="K5" i="21"/>
  <c r="L5" i="21"/>
  <c r="M5" i="21"/>
  <c r="B6" i="21"/>
  <c r="C6" i="21"/>
  <c r="D6" i="21"/>
  <c r="E6" i="21"/>
  <c r="F6" i="21"/>
  <c r="G6" i="21"/>
  <c r="H6" i="21"/>
  <c r="I6" i="21"/>
  <c r="J6" i="21"/>
  <c r="K6" i="21"/>
  <c r="L6" i="21"/>
  <c r="M6" i="21"/>
  <c r="B7" i="21"/>
  <c r="C7" i="21"/>
  <c r="D7" i="21"/>
  <c r="E7" i="21"/>
  <c r="F7" i="21"/>
  <c r="G7" i="21"/>
  <c r="H7" i="21"/>
  <c r="I7" i="21"/>
  <c r="J7" i="21"/>
  <c r="K7" i="21"/>
  <c r="L7" i="21"/>
  <c r="M7" i="21"/>
  <c r="B8" i="21"/>
  <c r="C8" i="21"/>
  <c r="D8" i="21"/>
  <c r="E8" i="21"/>
  <c r="F8" i="21"/>
  <c r="G8" i="21"/>
  <c r="H8" i="21"/>
  <c r="I8" i="21"/>
  <c r="J8" i="21"/>
  <c r="K8" i="21"/>
  <c r="L8" i="21"/>
  <c r="M8" i="21"/>
  <c r="B9" i="21"/>
  <c r="C9" i="21"/>
  <c r="D9" i="21"/>
  <c r="E9" i="21"/>
  <c r="F9" i="21"/>
  <c r="G9" i="21"/>
  <c r="H9" i="21"/>
  <c r="I9" i="21"/>
  <c r="J9" i="21"/>
  <c r="K9" i="21"/>
  <c r="L9" i="21"/>
  <c r="M9" i="21"/>
  <c r="B11" i="21"/>
  <c r="B12" i="21"/>
  <c r="B13" i="21"/>
  <c r="B14" i="21"/>
  <c r="B15" i="21"/>
  <c r="B16" i="21"/>
  <c r="C11" i="21"/>
  <c r="C12" i="21"/>
  <c r="C13" i="21"/>
  <c r="C14" i="21"/>
  <c r="C15" i="21"/>
  <c r="C16" i="21"/>
  <c r="D11" i="21"/>
  <c r="D12" i="21"/>
  <c r="D13" i="21"/>
  <c r="D14" i="21"/>
  <c r="D15" i="21"/>
  <c r="D16" i="21"/>
  <c r="E11" i="21"/>
  <c r="E12" i="21"/>
  <c r="E13" i="21"/>
  <c r="E14" i="21"/>
  <c r="E15" i="21"/>
  <c r="E16" i="21"/>
  <c r="F11" i="21"/>
  <c r="F12" i="21"/>
  <c r="F13" i="21"/>
  <c r="F14" i="21"/>
  <c r="F15" i="21"/>
  <c r="F16" i="21"/>
  <c r="G11" i="21"/>
  <c r="G12" i="21"/>
  <c r="G13" i="21"/>
  <c r="G14" i="21"/>
  <c r="G15" i="21"/>
  <c r="G16" i="21"/>
  <c r="H11" i="21"/>
  <c r="H12" i="21"/>
  <c r="H13" i="21"/>
  <c r="H14" i="21"/>
  <c r="H15" i="21"/>
  <c r="H16" i="21"/>
  <c r="I11" i="21"/>
  <c r="I12" i="21"/>
  <c r="I13" i="21"/>
  <c r="I14" i="21"/>
  <c r="I15" i="21"/>
  <c r="I16" i="21"/>
  <c r="J11" i="21"/>
  <c r="J12" i="21"/>
  <c r="J13" i="21"/>
  <c r="J14" i="21"/>
  <c r="J15" i="21"/>
  <c r="J16" i="21"/>
  <c r="K11" i="21"/>
  <c r="K12" i="21"/>
  <c r="K13" i="21"/>
  <c r="K14" i="21"/>
  <c r="K15" i="21"/>
  <c r="K16" i="21"/>
  <c r="L11" i="21"/>
  <c r="L12" i="21"/>
  <c r="L13" i="21"/>
  <c r="L14" i="21"/>
  <c r="L15" i="21"/>
  <c r="L16" i="21"/>
  <c r="M11" i="21"/>
  <c r="M12" i="21"/>
  <c r="M13" i="21"/>
  <c r="M14" i="21"/>
  <c r="M15" i="21"/>
  <c r="M16" i="21"/>
  <c r="B18" i="21"/>
  <c r="B19" i="21"/>
  <c r="B20" i="21"/>
  <c r="B21" i="21"/>
  <c r="B22" i="21"/>
  <c r="B23" i="21"/>
  <c r="B24" i="21"/>
  <c r="B25" i="21"/>
  <c r="B26" i="21"/>
  <c r="C18" i="21"/>
  <c r="C19" i="21"/>
  <c r="C20" i="21"/>
  <c r="C21" i="21"/>
  <c r="C22" i="21"/>
  <c r="C23" i="21"/>
  <c r="C24" i="21"/>
  <c r="C25" i="21"/>
  <c r="C26" i="21"/>
  <c r="D18" i="21"/>
  <c r="D19" i="21"/>
  <c r="D20" i="21"/>
  <c r="D21" i="21"/>
  <c r="D22" i="21"/>
  <c r="D23" i="21"/>
  <c r="D24" i="21"/>
  <c r="D25" i="21"/>
  <c r="D26" i="21"/>
  <c r="E18" i="21"/>
  <c r="E19" i="21"/>
  <c r="E20" i="21"/>
  <c r="E21" i="21"/>
  <c r="E22" i="21"/>
  <c r="E23" i="21"/>
  <c r="E24" i="21"/>
  <c r="E25" i="21"/>
  <c r="E26" i="21"/>
  <c r="F18" i="21"/>
  <c r="F19" i="21"/>
  <c r="F20" i="21"/>
  <c r="F22" i="21"/>
  <c r="F23" i="21"/>
  <c r="F24" i="21"/>
  <c r="F25" i="21"/>
  <c r="F26" i="21"/>
  <c r="G18" i="21"/>
  <c r="G19" i="21"/>
  <c r="G20" i="21"/>
  <c r="G21" i="21"/>
  <c r="G22" i="21"/>
  <c r="G23" i="21"/>
  <c r="G24" i="21"/>
  <c r="G25" i="21"/>
  <c r="G26" i="21"/>
  <c r="H18" i="21"/>
  <c r="H19" i="21"/>
  <c r="H20" i="21"/>
  <c r="H21" i="21"/>
  <c r="H22" i="21"/>
  <c r="H23" i="21"/>
  <c r="H24" i="21"/>
  <c r="H25" i="21"/>
  <c r="H26" i="21"/>
  <c r="I18" i="21"/>
  <c r="I19" i="21"/>
  <c r="I20" i="21"/>
  <c r="I21" i="21"/>
  <c r="I22" i="21"/>
  <c r="I23" i="21"/>
  <c r="I24" i="21"/>
  <c r="I25" i="21"/>
  <c r="I26" i="21"/>
  <c r="J18" i="21"/>
  <c r="J19" i="21"/>
  <c r="J20" i="21"/>
  <c r="J21" i="21"/>
  <c r="J22" i="21"/>
  <c r="J23" i="21"/>
  <c r="J24" i="21"/>
  <c r="J25" i="21"/>
  <c r="J26" i="21"/>
  <c r="K18" i="21"/>
  <c r="K19" i="21"/>
  <c r="K20" i="21"/>
  <c r="K21" i="21"/>
  <c r="K22" i="21"/>
  <c r="K23" i="21"/>
  <c r="K24" i="21"/>
  <c r="K25" i="21"/>
  <c r="K26" i="21"/>
  <c r="L18" i="21"/>
  <c r="L19" i="21"/>
  <c r="L20" i="21"/>
  <c r="L21" i="21"/>
  <c r="L22" i="21"/>
  <c r="L23" i="21"/>
  <c r="L24" i="21"/>
  <c r="L25" i="21"/>
  <c r="L26" i="21"/>
  <c r="M18" i="21"/>
  <c r="M19" i="21"/>
  <c r="M20" i="21"/>
  <c r="M21" i="21"/>
  <c r="M22" i="21"/>
  <c r="M23" i="21"/>
  <c r="M24" i="21"/>
  <c r="M25" i="21"/>
  <c r="M26" i="21"/>
  <c r="B28" i="21"/>
  <c r="B29" i="21"/>
  <c r="B30" i="21"/>
  <c r="B31" i="21"/>
  <c r="B32" i="21"/>
  <c r="B33" i="21"/>
  <c r="B34" i="21"/>
  <c r="B35" i="21"/>
  <c r="B36" i="21"/>
  <c r="C28" i="21"/>
  <c r="C29" i="21"/>
  <c r="C30" i="21"/>
  <c r="C31" i="21"/>
  <c r="C32" i="21"/>
  <c r="C33" i="21"/>
  <c r="C34" i="21"/>
  <c r="C35" i="21"/>
  <c r="C36" i="21"/>
  <c r="D28" i="21"/>
  <c r="D29" i="21"/>
  <c r="D30" i="21"/>
  <c r="D31" i="21"/>
  <c r="D32" i="21"/>
  <c r="D33" i="21"/>
  <c r="D34" i="21"/>
  <c r="D35" i="21"/>
  <c r="D36" i="21"/>
  <c r="E28" i="21"/>
  <c r="E29" i="21"/>
  <c r="E30" i="21"/>
  <c r="E31" i="21"/>
  <c r="E32" i="21"/>
  <c r="E33" i="21"/>
  <c r="E34" i="21"/>
  <c r="E35" i="21"/>
  <c r="E36" i="21"/>
  <c r="F28" i="21"/>
  <c r="F29" i="21"/>
  <c r="F30" i="21"/>
  <c r="F31" i="21"/>
  <c r="F32" i="21"/>
  <c r="F33" i="21"/>
  <c r="F34" i="21"/>
  <c r="F35" i="21"/>
  <c r="F36" i="21"/>
  <c r="G28" i="21"/>
  <c r="G29" i="21"/>
  <c r="G30" i="21"/>
  <c r="G31" i="21"/>
  <c r="G32" i="21"/>
  <c r="G33" i="21"/>
  <c r="G34" i="21"/>
  <c r="G35" i="21"/>
  <c r="G36" i="21"/>
  <c r="H28" i="21"/>
  <c r="H29" i="21"/>
  <c r="H30" i="21"/>
  <c r="H31" i="21"/>
  <c r="H32" i="21"/>
  <c r="H33" i="21"/>
  <c r="H34" i="21"/>
  <c r="H35" i="21"/>
  <c r="H36" i="21"/>
  <c r="I28" i="21"/>
  <c r="I29" i="21"/>
  <c r="I30" i="21"/>
  <c r="I31" i="21"/>
  <c r="I32" i="21"/>
  <c r="I33" i="21"/>
  <c r="I34" i="21"/>
  <c r="I35" i="21"/>
  <c r="I36" i="21"/>
  <c r="J28" i="21"/>
  <c r="J29" i="21"/>
  <c r="J30" i="21"/>
  <c r="J31" i="21"/>
  <c r="J32" i="21"/>
  <c r="J33" i="21"/>
  <c r="J34" i="21"/>
  <c r="J35" i="21"/>
  <c r="J36" i="21"/>
  <c r="K28" i="21"/>
  <c r="K29" i="21"/>
  <c r="K30" i="21"/>
  <c r="K31" i="21"/>
  <c r="K32" i="21"/>
  <c r="K33" i="21"/>
  <c r="K34" i="21"/>
  <c r="K35" i="21"/>
  <c r="K36" i="21"/>
  <c r="L28" i="21"/>
  <c r="L29" i="21"/>
  <c r="L30" i="21"/>
  <c r="L31" i="21"/>
  <c r="L32" i="21"/>
  <c r="L33" i="21"/>
  <c r="L34" i="21"/>
  <c r="L35" i="21"/>
  <c r="L36" i="21"/>
  <c r="M28" i="21"/>
  <c r="M29" i="21"/>
  <c r="M30" i="21"/>
  <c r="M31" i="21"/>
  <c r="M32" i="21"/>
  <c r="M33" i="21"/>
  <c r="M34" i="21"/>
  <c r="M35" i="21"/>
  <c r="M36" i="21"/>
  <c r="B38" i="21"/>
  <c r="B39" i="21"/>
  <c r="C38" i="21"/>
  <c r="C39" i="21"/>
  <c r="D38" i="21"/>
  <c r="D39" i="21"/>
  <c r="E38" i="21"/>
  <c r="E39" i="21"/>
  <c r="F38" i="21"/>
  <c r="F39" i="21"/>
  <c r="G38" i="21"/>
  <c r="G39" i="21"/>
  <c r="H38" i="21"/>
  <c r="H39" i="21"/>
  <c r="I38" i="21"/>
  <c r="I39" i="21"/>
  <c r="J38" i="21"/>
  <c r="J39" i="21"/>
  <c r="K38" i="21"/>
  <c r="K39" i="21"/>
  <c r="L38" i="21"/>
  <c r="L39" i="21"/>
  <c r="M38" i="21"/>
  <c r="M39" i="21"/>
  <c r="K5" i="12"/>
  <c r="K6" i="12"/>
  <c r="K7" i="12"/>
  <c r="K8" i="12"/>
  <c r="K9" i="12"/>
  <c r="K11" i="12"/>
  <c r="K12" i="12"/>
  <c r="K13" i="12"/>
  <c r="K14" i="12"/>
  <c r="K15" i="12"/>
  <c r="K16" i="12"/>
  <c r="K18" i="12"/>
  <c r="K19" i="12"/>
  <c r="K20" i="12"/>
  <c r="K21" i="12"/>
  <c r="K22" i="12"/>
  <c r="K23" i="12"/>
  <c r="K24" i="12"/>
  <c r="K25" i="12"/>
  <c r="K26" i="12"/>
  <c r="K28" i="12"/>
  <c r="K29" i="12"/>
  <c r="K30" i="12"/>
  <c r="K31" i="12"/>
  <c r="K32" i="12"/>
  <c r="K33" i="12"/>
  <c r="K34" i="12"/>
  <c r="K35" i="12"/>
  <c r="K36" i="12"/>
  <c r="K38" i="12"/>
  <c r="K39" i="12"/>
  <c r="N21" i="21"/>
  <c r="N27" i="23"/>
  <c r="K40" i="23"/>
  <c r="N17" i="23"/>
  <c r="N10" i="23"/>
  <c r="I40" i="23"/>
  <c r="K37" i="12" l="1"/>
  <c r="K37" i="21"/>
  <c r="G37" i="21"/>
  <c r="C37" i="21"/>
  <c r="N12" i="21"/>
  <c r="N16" i="21"/>
  <c r="N14" i="21"/>
  <c r="I10" i="21"/>
  <c r="H37" i="21"/>
  <c r="J37" i="21"/>
  <c r="N39" i="21"/>
  <c r="D27" i="21"/>
  <c r="N30" i="21"/>
  <c r="M17" i="21"/>
  <c r="M10" i="21"/>
  <c r="E10" i="21"/>
  <c r="D37" i="21"/>
  <c r="J27" i="21"/>
  <c r="L17" i="21"/>
  <c r="G10" i="21"/>
  <c r="C10" i="21"/>
  <c r="E37" i="21"/>
  <c r="L37" i="21"/>
  <c r="K27" i="12"/>
  <c r="K17" i="12"/>
  <c r="M27" i="21"/>
  <c r="L27" i="21"/>
  <c r="K27" i="21"/>
  <c r="N34" i="21"/>
  <c r="N35" i="21"/>
  <c r="N36" i="21"/>
  <c r="N28" i="21"/>
  <c r="F27" i="21"/>
  <c r="E27" i="21"/>
  <c r="N31" i="21"/>
  <c r="N32" i="21"/>
  <c r="N33" i="21"/>
  <c r="N19" i="21"/>
  <c r="I17" i="21"/>
  <c r="H17" i="21"/>
  <c r="N22" i="21"/>
  <c r="N23" i="21"/>
  <c r="N24" i="21"/>
  <c r="N25" i="21"/>
  <c r="N26" i="21"/>
  <c r="N18" i="21"/>
  <c r="L10" i="21"/>
  <c r="N15" i="21"/>
  <c r="B10" i="21"/>
  <c r="N9" i="21"/>
  <c r="N7" i="21"/>
  <c r="N5" i="21"/>
  <c r="J17" i="21"/>
  <c r="C27" i="21"/>
  <c r="N11" i="21"/>
  <c r="N20" i="21"/>
  <c r="N29" i="21"/>
  <c r="N38" i="21"/>
  <c r="B27" i="21"/>
  <c r="G27" i="21"/>
  <c r="N13" i="21"/>
  <c r="M37" i="21"/>
  <c r="F37" i="21"/>
  <c r="B37" i="21"/>
  <c r="D17" i="21"/>
  <c r="H27" i="21"/>
  <c r="C17" i="21"/>
  <c r="N40" i="23"/>
  <c r="I27" i="21"/>
  <c r="K10" i="12"/>
  <c r="F17" i="21"/>
  <c r="D10" i="21"/>
  <c r="K10" i="21"/>
  <c r="E17" i="21"/>
  <c r="N8" i="21"/>
  <c r="N6" i="21"/>
  <c r="I37" i="21"/>
  <c r="K17" i="21"/>
  <c r="G17" i="21"/>
  <c r="B17" i="21"/>
  <c r="J10" i="21"/>
  <c r="H10" i="21"/>
  <c r="F10" i="21"/>
  <c r="B40" i="21" l="1"/>
  <c r="H40" i="21"/>
  <c r="G40" i="21"/>
  <c r="M40" i="21"/>
  <c r="N17" i="21"/>
  <c r="N37" i="21"/>
  <c r="D40" i="21"/>
  <c r="C40" i="21"/>
  <c r="K40" i="12"/>
  <c r="E40" i="21"/>
  <c r="L40" i="21"/>
  <c r="F40" i="21"/>
  <c r="J40" i="21"/>
  <c r="I40" i="21"/>
  <c r="N10" i="21"/>
  <c r="K40" i="21"/>
  <c r="N27" i="21"/>
  <c r="N40" i="21" l="1"/>
</calcChain>
</file>

<file path=xl/sharedStrings.xml><?xml version="1.0" encoding="utf-8"?>
<sst xmlns="http://schemas.openxmlformats.org/spreadsheetml/2006/main" count="839" uniqueCount="181">
  <si>
    <t>ADVOCACIA</t>
  </si>
  <si>
    <t>AGENCIAMENTO DE MÃO-DE-OBRA E SIMILARES</t>
  </si>
  <si>
    <t>CABELEIREIROS E SIMILARES</t>
  </si>
  <si>
    <t>CONSULTORIA E CONTABILIDADE</t>
  </si>
  <si>
    <t>DIVERSÕES</t>
  </si>
  <si>
    <t>ENSINO</t>
  </si>
  <si>
    <t>ESTACIONAMENTOS DE VEÍCULOS</t>
  </si>
  <si>
    <t>GRÁFICA E EDITORAÇÃO</t>
  </si>
  <si>
    <t>HOTELARIA</t>
  </si>
  <si>
    <t>IMOBILIÁRIA</t>
  </si>
  <si>
    <t>INFORMÁTICA</t>
  </si>
  <si>
    <t>LIMPEZA</t>
  </si>
  <si>
    <t>LOCAÇÃO DE VEÍCULOS</t>
  </si>
  <si>
    <t>OUTROS SERVIÇOS</t>
  </si>
  <si>
    <t>PUBLICIDADE</t>
  </si>
  <si>
    <t xml:space="preserve">REPARAÇÃO DE VEÍCULOS </t>
  </si>
  <si>
    <t>REPRESENTAÇÃO COMERCIAL</t>
  </si>
  <si>
    <t>SANEAMENTO BÁSICO</t>
  </si>
  <si>
    <t>SEGURANÇA</t>
  </si>
  <si>
    <t>TRANSPORTE</t>
  </si>
  <si>
    <t>TURISMO</t>
  </si>
  <si>
    <t>VÍDEO, FOTO E SIMILARES</t>
  </si>
  <si>
    <t>ALIMENTAÇÃO</t>
  </si>
  <si>
    <t>ASSISTÊNCIA SOCIAL</t>
  </si>
  <si>
    <t>CARTÓRIOS</t>
  </si>
  <si>
    <t>CONDICIONAMENTO FISICO</t>
  </si>
  <si>
    <t>FUNERÁRIAS</t>
  </si>
  <si>
    <t>LAVANDERIAS</t>
  </si>
  <si>
    <t>ÓTICAS</t>
  </si>
  <si>
    <t>OUTROS SETORES</t>
  </si>
  <si>
    <t>SERVIÇO PÚBLICO</t>
  </si>
  <si>
    <t>Valores correntes em R$ mil</t>
  </si>
  <si>
    <t>Ano/Mês</t>
  </si>
  <si>
    <t>TOTAL</t>
  </si>
  <si>
    <t>Atividade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</si>
  <si>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</si>
  <si>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</si>
  <si>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</si>
  <si>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</si>
  <si>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</si>
  <si>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</si>
  <si>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</si>
  <si>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</si>
  <si>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</si>
  <si>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</si>
  <si>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</si>
  <si>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</si>
  <si>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ENERGIA ELÉTRICA</t>
  </si>
  <si>
    <t>COMBUSTIVEIS</t>
  </si>
  <si>
    <t>COMUNICAÇÃO</t>
  </si>
  <si>
    <t>VEÍCULOS</t>
  </si>
  <si>
    <t>AGROPECUÁRIA</t>
  </si>
  <si>
    <t>INDÚSTRIA</t>
  </si>
  <si>
    <t xml:space="preserve">   Bebidas</t>
  </si>
  <si>
    <t xml:space="preserve">   Cimento</t>
  </si>
  <si>
    <t xml:space="preserve">   Alimentos</t>
  </si>
  <si>
    <t xml:space="preserve">   Tintas</t>
  </si>
  <si>
    <t xml:space="preserve">   Medicamentos</t>
  </si>
  <si>
    <t xml:space="preserve">   Outros</t>
  </si>
  <si>
    <t>COMÉRCIO ATACADISTA</t>
  </si>
  <si>
    <t xml:space="preserve">   Produtos Eletrônicos e de Informática</t>
  </si>
  <si>
    <t xml:space="preserve">   Autopeças</t>
  </si>
  <si>
    <t xml:space="preserve">   Fumo</t>
  </si>
  <si>
    <t xml:space="preserve">   Higiene e Cosméticos</t>
  </si>
  <si>
    <t xml:space="preserve">   Material de Construção</t>
  </si>
  <si>
    <t>COMÉRCIO VAREJISTA</t>
  </si>
  <si>
    <t xml:space="preserve">   Vestuário e Calçados</t>
  </si>
  <si>
    <t xml:space="preserve">   Hipermercados</t>
  </si>
  <si>
    <t xml:space="preserve">   Lojas de Departamentos</t>
  </si>
  <si>
    <t xml:space="preserve">   Móveis</t>
  </si>
  <si>
    <t>SERVIÇOS</t>
  </si>
  <si>
    <t xml:space="preserve">   Transporte Interestadual e Intermunicipal</t>
  </si>
  <si>
    <t>Fonte: SITAF.</t>
  </si>
  <si>
    <t>INSTITUIÇÕES FINANCEIRAS E DE SEGURO</t>
  </si>
  <si>
    <t>SAÚDE E VETERINÁRIA</t>
  </si>
  <si>
    <t>MANUTENÇÃO E ASSISTÊNCIA TÉCNICA</t>
  </si>
  <si>
    <t>CONSTRUÇÃO CIVIL</t>
  </si>
  <si>
    <t>fev</t>
  </si>
  <si>
    <t xml:space="preserve">   Restaurantes Bares e Lanchonetes</t>
  </si>
  <si>
    <t>Nota: Arrecadação por  segmento econômico apurada com base em relatório específico do SITAF gerado em 03/02/2011. Tendo em vista a existência de recolhimentos no sistema de arrecadação sem a classificação quanto à atividade econômica, a totalização dos recolhimentos desses segmentos pode divergir do valor da receita total do imposto apurado no boletim da receita arrecadada.</t>
  </si>
  <si>
    <t>TABELA 6.1 Distrito Federal: arrecadação do ISS por atividade econômica - 2010</t>
  </si>
  <si>
    <t>TABELA 6.2 Distrito Federal: arrecadação do ISS por atividade econômica - 2011</t>
  </si>
  <si>
    <t>TABELA 4.1 Distrito Federal: arrecadação do ICMS, inclusive o regime simplificado de tributação, por setor de atividade econômica - 2010</t>
  </si>
  <si>
    <t>TABELA 4.2 Distrito Federal: arrecadação do ICMS, inclusive o regime simplificado de tributação, por setor de atividade econômica - 2011</t>
  </si>
  <si>
    <t>Fonte: Arrecadação por  segmento econômico apurada com base em relatório específico do SITAF gerado em 10/02/2011. A totalização dos recolhimentos dos segmentos pode divergir do valor da receita total do imposto apurada no boletim da receita arrecadada.</t>
  </si>
  <si>
    <t>Fonte: SIGGO.</t>
  </si>
  <si>
    <t>ELABORAÇÃO: Gerência de Estudos Econômicos e Política Fiscal/COPAF/SUREC/SEF.</t>
  </si>
  <si>
    <t>Fonte: Arrecadação por  segmento econômico apurada com base em relatório específico do SITAF gerado em 04/12/2011. A totalização dos recolhimentos dos segmentos pode divergir do valor da receita total do imposto apurada no boletim da receita arrecadada.</t>
  </si>
  <si>
    <t>Nota: Arrecadação por  segmento econômico apurada com base em relatório específico do SITAF gerado em 10/02/2012. Tendo em vista a existência de recolhimentos no sistema de arrecadação sem a classificação quanto à atividade econômica, a totalização dos recolhimentos desses segmentos pode divergir do valor da receita total do imposto apurado no boletim da receita arrecadada.</t>
  </si>
  <si>
    <t>Fonte: Arrecadação por  segmento econômico apurada com base em relatório específico do SITAF gerado em 03/01/2013. A totalização dos recolhimentos dos segmentos pode divergir do valor da receita total do imposto apurada no boletim da receita arrecadada.</t>
  </si>
  <si>
    <t>TABELA 4.3 Distrito Federal: arrecadação do ICMS, inclusive o regime simplificado de tributação, por setor de atividade econômica - 2012</t>
  </si>
  <si>
    <t>TABELA 6.3 Distrito Federal: arrecadação do ISS por atividade econômica - 2012</t>
  </si>
  <si>
    <t xml:space="preserve">COMBUSTIVEIS </t>
  </si>
  <si>
    <t xml:space="preserve">COMUNICACAO </t>
  </si>
  <si>
    <t xml:space="preserve">ENERGIA ELETRICA </t>
  </si>
  <si>
    <t xml:space="preserve">VEICULOS </t>
  </si>
  <si>
    <t xml:space="preserve">   Bares, Restaurantes e Lanchonetes</t>
  </si>
  <si>
    <t>ALUGUEL DE MÁQUINAS, EQUIPAMETOS E OUTROS BENS MÓVEIS</t>
  </si>
  <si>
    <t>ATIVIDADES DE COBRANCAS E INFORMACOES CADASTRAIS</t>
  </si>
  <si>
    <t>ATIVIDADES DE ORGANIZAÇÕES E ASSOCIAÇÕES</t>
  </si>
  <si>
    <t>ATIVIDADES DE TELEATENDIMENTO</t>
  </si>
  <si>
    <t>ATIVIDADES PROFISSIONAIS, CIENTIFICAS E TECNICAS PRESTADAS INCLUSIVE A EMPRESAS</t>
  </si>
  <si>
    <t>DEPÓSITOS DE MERCADORIAS</t>
  </si>
  <si>
    <t>HOLDINGS, ADMINISTRAÇÃO DE FUNDOS  E GESTÃO DE ATIVOS NÃO-FINANCEIROS</t>
  </si>
  <si>
    <t>LOCAÇÃO E CONSIGNAÇÃO DE VEÍCULOS</t>
  </si>
  <si>
    <t>OPERAÇÕES AEROPORTOS</t>
  </si>
  <si>
    <t>ORGANIZAÇÕES DE FESTAS E EVENTOS</t>
  </si>
  <si>
    <t>PROFISSIONAIS AUTONOMOS , EXCETO ADVOGADO</t>
  </si>
  <si>
    <t>RECUPERAÇÃO E REFORMA DE MATERIAIS/PRODUTOS DIVERSOS</t>
  </si>
  <si>
    <t>REPARAÇÃO E REBOQUE DE VEÍCULOS</t>
  </si>
  <si>
    <t>SERVIÇOS DE APOIO A EDIFICIOS E CONDOMINIOS PREDIAIS</t>
  </si>
  <si>
    <t>SERVIÇOS DE APOIO ADMINISTRATIVO</t>
  </si>
  <si>
    <t>SERVIÇOS DE INSTALÇAO, MANUTENÇÃO E MEDIÇÃO DE INFRA-ESTRUTURA</t>
  </si>
  <si>
    <t>.</t>
  </si>
  <si>
    <t>jan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</si>
  <si>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</si>
  <si>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</si>
  <si>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</si>
  <si>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</si>
  <si>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</si>
  <si>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</si>
  <si>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</si>
  <si>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</si>
  <si>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</si>
  <si>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</si>
  <si>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IPTU </t>
  </si>
  <si>
    <t xml:space="preserve">IPVA </t>
  </si>
  <si>
    <t xml:space="preserve">ITCD </t>
  </si>
  <si>
    <t xml:space="preserve">ITBI </t>
  </si>
  <si>
    <t xml:space="preserve">ICMS </t>
  </si>
  <si>
    <t xml:space="preserve">ISS </t>
  </si>
  <si>
    <t>ANO/MÊS</t>
  </si>
  <si>
    <t>2018</t>
  </si>
  <si>
    <t>Taxas</t>
  </si>
  <si>
    <t>Outras_Taxas</t>
  </si>
  <si>
    <t>Total</t>
  </si>
  <si>
    <t>2015</t>
  </si>
  <si>
    <t>Outros Impostos (1)</t>
  </si>
  <si>
    <t>TLP (2)</t>
  </si>
  <si>
    <t>Notas: (1) Multas e juros e dívida ativa de origem tributária não consideradas em itens anteriores.</t>
  </si>
  <si>
    <t xml:space="preserve">           (2) Fonte SIGEST.         </t>
  </si>
  <si>
    <t xml:space="preserve">ANTECIPADO </t>
  </si>
  <si>
    <t>CONSUMIDOR FINAL</t>
  </si>
  <si>
    <t>FCP (1)</t>
  </si>
  <si>
    <t>IMPORTAÇÃO</t>
  </si>
  <si>
    <t>NORMAL</t>
  </si>
  <si>
    <t>OUTROS (2)</t>
  </si>
  <si>
    <t>SIMPLES</t>
  </si>
  <si>
    <t xml:space="preserve">SUBSTITUIÇÃO FORA DO DF </t>
  </si>
  <si>
    <t xml:space="preserve">SUBSTITUIÇÃO TRIBUTARIA NO DF </t>
  </si>
  <si>
    <t xml:space="preserve">DÍVIDA ATIVA     
</t>
  </si>
  <si>
    <t xml:space="preserve">MULTAS E JUROS DA DÍVIDA ATIVA     
</t>
  </si>
  <si>
    <t>MULTAS E JUROS</t>
  </si>
  <si>
    <t>-</t>
  </si>
  <si>
    <t>Fonte: SIGEST.</t>
  </si>
  <si>
    <t xml:space="preserve">         2. Outros - auto de infração, LC 52/97, incentivado, energia elétrica, transporte e comunicação.</t>
  </si>
  <si>
    <t>OUTROS (1)</t>
  </si>
  <si>
    <t xml:space="preserve">RETENCAO TRIBUTARIA VIA SIAFI </t>
  </si>
  <si>
    <t>RETENÇÃO + SUBST.TRIBUTÁRIA</t>
  </si>
  <si>
    <t>SIMPLES NACIONAL</t>
  </si>
  <si>
    <t>DÍVIDA ATIVA</t>
  </si>
  <si>
    <t>Notas: 1. Outros - Sociedade de profissionais, importação, autônomo, parcelamento e Auto de infração</t>
  </si>
  <si>
    <t>Elaboração: Coordenação de Previsão e Análise Fiscal/SUAPOF/SEAE/SEEC.</t>
  </si>
  <si>
    <t xml:space="preserve">                    Valores correntes em R$ mil</t>
  </si>
  <si>
    <t>Nota: Arrecadação por segmento econômico apurada com base em relatório específico do SITAF. Tendo em vista a existência de recolhimentos no sistema de arrecadação sem a classificação quanto à atividade econômica, a totalização dos recolhimentos desses segmentos pode divergir do valor da receita total do imposto apurado no boletim da receita arrecadada.</t>
  </si>
  <si>
    <t>2021</t>
  </si>
  <si>
    <t>IRRF</t>
  </si>
  <si>
    <t>Nota: 1. FCP - Fundo de combate a pobreza.</t>
  </si>
  <si>
    <t>TABELA 6.2: Distrito Federal: arrecadação do ISS por atividade econômica - 2022</t>
  </si>
  <si>
    <t>TABELA 5: Distrito Federal: histórico da arrecadação do ISS por situação de recolhimento (2015-2022)</t>
  </si>
  <si>
    <t>TABELA 2: Distrito Federal: histórico da receita tributária 2015-2022</t>
  </si>
  <si>
    <t>TABELA 1: Distrito Federal: histórico da receita tributária 2015-2022</t>
  </si>
  <si>
    <t>TABELA 3: Distrito Federal: histórico da arrecadação do ICMS por situação de recolhimento (2015-2022)</t>
  </si>
  <si>
    <t>TABELA 6.1: Distrito Federal: arrecadação do ISS por atividade econômica - 2021</t>
  </si>
  <si>
    <t>TABELA 4.2: Distrito Federal: arrecadação do ICMS por setor de atividade econômica - 2022</t>
  </si>
  <si>
    <t>TABELA 4.1: Distrito Federal: arrecadação do ICMS por setor de atividade econômica - 2021</t>
  </si>
  <si>
    <t xml:space="preserve">          (2) Fonte SIGEST.         </t>
  </si>
  <si>
    <t>nd</t>
  </si>
  <si>
    <t>Fonte: SIGEST e SIGGO para Retenção Tributária via SIGGO.</t>
  </si>
  <si>
    <t xml:space="preserve">RETENCAO TRIBUTARIA VIA SIGGO </t>
  </si>
  <si>
    <t>Valores constantes de setembro/2022 (INPC/IBGE), em R$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</si>
</sst>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0.0%"/>
    <numFmt numFmtId="168" formatCode="_(* #,##0.0000_);_(* \(#,##0.0000\);_(* &quot;-&quot;??_);_(@_)"/>
    <numFmt numFmtId="169" formatCode="_(* #,##0.00000_);_(* \(#,##0.00000\);_(* &quot;-&quot;??_);_(@_)"/>
    <numFmt numFmtId="170" formatCode="#.0#############E+###"/>
    <numFmt numFmtId="171" formatCode="#,##0.0"/>
    <numFmt numFmtId="172" formatCode="_-* #,##0.0_-;\-* #,##0.0_-;_-* &quot;-&quot;?_-;_-@_-"/>
    <numFmt numFmtId="173" formatCode="_-* #,##0.0_-;\-* #,##0.0_-;_-* &quot;-&quot;??_-;_-@_-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11"/>
      <color indexed="41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4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indexed="63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DCDCDC"/>
      </left>
      <right style="thin">
        <color rgb="FFDCDCDC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CDCDC"/>
      </left>
      <right/>
      <top/>
      <bottom/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/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/>
      <diagonal/>
    </border>
  </borders>
  <cellStyleXfs count="140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24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0" fontId="2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23" fillId="7" borderId="1" applyNumberFormat="0" applyAlignment="0" applyProtection="0"/>
    <xf numFmtId="0" fontId="22" fillId="0" borderId="3" applyNumberFormat="0" applyFill="0" applyAlignment="0" applyProtection="0"/>
    <xf numFmtId="0" fontId="25" fillId="22" borderId="0" applyNumberFormat="0" applyBorder="0" applyAlignment="0" applyProtection="0"/>
    <xf numFmtId="0" fontId="16" fillId="0" borderId="0"/>
    <xf numFmtId="0" fontId="6" fillId="23" borderId="7" applyNumberFormat="0" applyFont="0" applyAlignment="0" applyProtection="0"/>
    <xf numFmtId="0" fontId="26" fillId="20" borderId="8" applyNumberFormat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4" borderId="0" applyNumberFormat="0" applyBorder="0" applyAlignment="0" applyProtection="0"/>
    <xf numFmtId="0" fontId="17" fillId="2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4" borderId="0" applyNumberFormat="0" applyBorder="0" applyAlignment="0" applyProtection="0"/>
    <xf numFmtId="0" fontId="17" fillId="22" borderId="0" applyNumberFormat="0" applyBorder="0" applyAlignment="0" applyProtection="0"/>
    <xf numFmtId="0" fontId="17" fillId="8" borderId="0" applyNumberFormat="0" applyBorder="0" applyAlignment="0" applyProtection="0"/>
    <xf numFmtId="0" fontId="17" fillId="22" borderId="0" applyNumberFormat="0" applyBorder="0" applyAlignment="0" applyProtection="0"/>
    <xf numFmtId="0" fontId="34" fillId="8" borderId="0" applyNumberFormat="0" applyBorder="0" applyAlignment="0" applyProtection="0"/>
    <xf numFmtId="0" fontId="34" fillId="7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7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22" fillId="0" borderId="3" applyNumberFormat="0" applyFill="0" applyAlignment="0" applyProtection="0"/>
    <xf numFmtId="0" fontId="34" fillId="14" borderId="0" applyNumberFormat="0" applyBorder="0" applyAlignment="0" applyProtection="0"/>
    <xf numFmtId="0" fontId="34" fillId="19" borderId="0" applyNumberFormat="0" applyBorder="0" applyAlignment="0" applyProtection="0"/>
    <xf numFmtId="0" fontId="34" fillId="21" borderId="0" applyNumberFormat="0" applyBorder="0" applyAlignment="0" applyProtection="0"/>
    <xf numFmtId="0" fontId="34" fillId="11" borderId="0" applyNumberFormat="0" applyBorder="0" applyAlignment="0" applyProtection="0"/>
    <xf numFmtId="0" fontId="34" fillId="16" borderId="0" applyNumberFormat="0" applyBorder="0" applyAlignment="0" applyProtection="0"/>
    <xf numFmtId="0" fontId="34" fillId="18" borderId="0" applyNumberFormat="0" applyBorder="0" applyAlignment="0" applyProtection="0"/>
    <xf numFmtId="0" fontId="19" fillId="6" borderId="0" applyNumberFormat="0" applyBorder="0" applyAlignment="0" applyProtection="0"/>
    <xf numFmtId="0" fontId="6" fillId="0" borderId="0"/>
    <xf numFmtId="0" fontId="25" fillId="22" borderId="0" applyNumberFormat="0" applyBorder="0" applyAlignment="0" applyProtection="0"/>
    <xf numFmtId="0" fontId="5" fillId="0" borderId="0"/>
    <xf numFmtId="0" fontId="6" fillId="0" borderId="0"/>
    <xf numFmtId="0" fontId="6" fillId="0" borderId="0"/>
    <xf numFmtId="0" fontId="33" fillId="23" borderId="7" applyNumberFormat="0" applyFont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8" fillId="21" borderId="2" applyNumberFormat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6" fillId="23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45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3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</cellStyleXfs>
  <cellXfs count="28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0" xfId="0" applyBorder="1"/>
    <xf numFmtId="0" fontId="9" fillId="0" borderId="0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0" fontId="7" fillId="24" borderId="0" xfId="0" applyFont="1" applyFill="1"/>
    <xf numFmtId="0" fontId="0" fillId="24" borderId="0" xfId="0" applyFill="1"/>
    <xf numFmtId="165" fontId="0" fillId="24" borderId="0" xfId="0" applyNumberFormat="1" applyFill="1"/>
    <xf numFmtId="0" fontId="7" fillId="24" borderId="0" xfId="0" applyFont="1" applyFill="1" applyAlignment="1">
      <alignment horizontal="right"/>
    </xf>
    <xf numFmtId="0" fontId="0" fillId="24" borderId="10" xfId="0" applyFill="1" applyBorder="1" applyAlignment="1">
      <alignment horizontal="center"/>
    </xf>
    <xf numFmtId="17" fontId="0" fillId="24" borderId="10" xfId="0" applyNumberFormat="1" applyFill="1" applyBorder="1" applyAlignment="1">
      <alignment horizontal="center"/>
    </xf>
    <xf numFmtId="0" fontId="7" fillId="24" borderId="10" xfId="0" applyNumberFormat="1" applyFont="1" applyFill="1" applyBorder="1" applyAlignment="1">
      <alignment horizontal="center"/>
    </xf>
    <xf numFmtId="165" fontId="12" fillId="24" borderId="0" xfId="41" applyNumberFormat="1" applyFont="1" applyFill="1"/>
    <xf numFmtId="165" fontId="12" fillId="24" borderId="0" xfId="0" applyNumberFormat="1" applyFont="1" applyFill="1"/>
    <xf numFmtId="0" fontId="9" fillId="24" borderId="0" xfId="0" applyFont="1" applyFill="1"/>
    <xf numFmtId="165" fontId="8" fillId="24" borderId="0" xfId="41" applyNumberFormat="1" applyFont="1" applyFill="1"/>
    <xf numFmtId="165" fontId="8" fillId="24" borderId="0" xfId="0" applyNumberFormat="1" applyFont="1" applyFill="1"/>
    <xf numFmtId="0" fontId="0" fillId="24" borderId="11" xfId="0" applyFill="1" applyBorder="1"/>
    <xf numFmtId="165" fontId="8" fillId="24" borderId="11" xfId="41" applyNumberFormat="1" applyFont="1" applyFill="1" applyBorder="1"/>
    <xf numFmtId="165" fontId="8" fillId="24" borderId="11" xfId="0" applyNumberFormat="1" applyFont="1" applyFill="1" applyBorder="1"/>
    <xf numFmtId="0" fontId="7" fillId="24" borderId="12" xfId="0" applyFont="1" applyFill="1" applyBorder="1" applyAlignment="1">
      <alignment horizontal="center"/>
    </xf>
    <xf numFmtId="165" fontId="12" fillId="24" borderId="12" xfId="41" applyNumberFormat="1" applyFont="1" applyFill="1" applyBorder="1"/>
    <xf numFmtId="0" fontId="10" fillId="24" borderId="0" xfId="0" applyFont="1" applyFill="1"/>
    <xf numFmtId="0" fontId="0" fillId="0" borderId="10" xfId="0" applyBorder="1" applyAlignment="1">
      <alignment horizontal="center"/>
    </xf>
    <xf numFmtId="17" fontId="0" fillId="0" borderId="10" xfId="0" applyNumberForma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0" fillId="0" borderId="11" xfId="0" applyBorder="1"/>
    <xf numFmtId="0" fontId="9" fillId="0" borderId="0" xfId="0" applyFont="1" applyBorder="1"/>
    <xf numFmtId="164" fontId="9" fillId="0" borderId="0" xfId="41" applyFont="1"/>
    <xf numFmtId="0" fontId="7" fillId="24" borderId="0" xfId="0" applyFont="1" applyFill="1" applyBorder="1" applyAlignment="1">
      <alignment horizontal="left"/>
    </xf>
    <xf numFmtId="0" fontId="9" fillId="24" borderId="0" xfId="0" applyFont="1" applyFill="1" applyBorder="1" applyAlignment="1">
      <alignment horizontal="left"/>
    </xf>
    <xf numFmtId="0" fontId="9" fillId="24" borderId="0" xfId="0" applyFont="1" applyFill="1" applyBorder="1"/>
    <xf numFmtId="0" fontId="7" fillId="24" borderId="0" xfId="0" applyFont="1" applyFill="1" applyBorder="1"/>
    <xf numFmtId="164" fontId="9" fillId="24" borderId="10" xfId="41" applyFont="1" applyFill="1" applyBorder="1" applyAlignment="1">
      <alignment horizontal="center"/>
    </xf>
    <xf numFmtId="17" fontId="9" fillId="24" borderId="10" xfId="41" applyNumberFormat="1" applyFont="1" applyFill="1" applyBorder="1" applyAlignment="1">
      <alignment horizontal="center"/>
    </xf>
    <xf numFmtId="0" fontId="7" fillId="24" borderId="1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/>
    <xf numFmtId="164" fontId="9" fillId="24" borderId="0" xfId="41" applyFont="1" applyFill="1"/>
    <xf numFmtId="169" fontId="9" fillId="24" borderId="0" xfId="0" applyNumberFormat="1" applyFont="1" applyFill="1"/>
    <xf numFmtId="165" fontId="9" fillId="0" borderId="0" xfId="0" applyNumberFormat="1" applyFont="1"/>
    <xf numFmtId="168" fontId="9" fillId="0" borderId="0" xfId="41" applyNumberFormat="1" applyFont="1"/>
    <xf numFmtId="169" fontId="9" fillId="0" borderId="0" xfId="0" applyNumberFormat="1" applyFont="1"/>
    <xf numFmtId="168" fontId="9" fillId="0" borderId="0" xfId="0" applyNumberFormat="1" applyFont="1"/>
    <xf numFmtId="167" fontId="9" fillId="0" borderId="0" xfId="40" applyNumberFormat="1" applyFont="1"/>
    <xf numFmtId="164" fontId="9" fillId="0" borderId="0" xfId="41" applyFont="1" applyBorder="1"/>
    <xf numFmtId="164" fontId="7" fillId="24" borderId="10" xfId="41" applyFont="1" applyFill="1" applyBorder="1" applyAlignment="1">
      <alignment horizontal="center"/>
    </xf>
    <xf numFmtId="0" fontId="7" fillId="0" borderId="0" xfId="0" applyFont="1" applyBorder="1"/>
    <xf numFmtId="164" fontId="7" fillId="0" borderId="0" xfId="41" applyFont="1" applyBorder="1"/>
    <xf numFmtId="0" fontId="7" fillId="0" borderId="0" xfId="0" applyFont="1" applyFill="1" applyBorder="1"/>
    <xf numFmtId="164" fontId="9" fillId="0" borderId="0" xfId="41" applyFont="1" applyFill="1"/>
    <xf numFmtId="165" fontId="9" fillId="0" borderId="0" xfId="0" applyNumberFormat="1" applyFont="1" applyBorder="1"/>
    <xf numFmtId="0" fontId="7" fillId="24" borderId="0" xfId="0" applyFont="1" applyFill="1" applyBorder="1" applyAlignment="1">
      <alignment horizontal="right"/>
    </xf>
    <xf numFmtId="165" fontId="12" fillId="0" borderId="0" xfId="0" applyNumberFormat="1" applyFont="1"/>
    <xf numFmtId="165" fontId="12" fillId="0" borderId="11" xfId="0" applyNumberFormat="1" applyFont="1" applyBorder="1"/>
    <xf numFmtId="165" fontId="12" fillId="0" borderId="13" xfId="41" applyNumberFormat="1" applyFont="1" applyBorder="1"/>
    <xf numFmtId="0" fontId="7" fillId="0" borderId="12" xfId="0" applyFont="1" applyBorder="1" applyAlignment="1">
      <alignment horizontal="center"/>
    </xf>
    <xf numFmtId="165" fontId="14" fillId="25" borderId="10" xfId="41" applyNumberFormat="1" applyFont="1" applyFill="1" applyBorder="1" applyAlignment="1">
      <alignment horizontal="left"/>
    </xf>
    <xf numFmtId="164" fontId="0" fillId="0" borderId="0" xfId="0" applyNumberFormat="1"/>
    <xf numFmtId="17" fontId="0" fillId="0" borderId="0" xfId="0" applyNumberFormat="1"/>
    <xf numFmtId="167" fontId="0" fillId="0" borderId="0" xfId="0" applyNumberFormat="1"/>
    <xf numFmtId="166" fontId="0" fillId="0" borderId="0" xfId="0" applyNumberFormat="1"/>
    <xf numFmtId="0" fontId="9" fillId="0" borderId="0" xfId="40" applyNumberFormat="1" applyFont="1" applyFill="1"/>
    <xf numFmtId="167" fontId="9" fillId="0" borderId="0" xfId="41" applyNumberFormat="1" applyFont="1"/>
    <xf numFmtId="167" fontId="9" fillId="0" borderId="0" xfId="0" applyNumberFormat="1" applyFont="1"/>
    <xf numFmtId="167" fontId="9" fillId="0" borderId="0" xfId="0" applyNumberFormat="1" applyFont="1" applyBorder="1"/>
    <xf numFmtId="165" fontId="7" fillId="24" borderId="10" xfId="41" applyNumberFormat="1" applyFont="1" applyFill="1" applyBorder="1" applyAlignment="1">
      <alignment horizontal="center"/>
    </xf>
    <xf numFmtId="165" fontId="7" fillId="0" borderId="0" xfId="0" applyNumberFormat="1" applyFont="1" applyBorder="1"/>
    <xf numFmtId="0" fontId="14" fillId="25" borderId="0" xfId="41" applyNumberFormat="1" applyFont="1" applyFill="1" applyBorder="1" applyAlignment="1">
      <alignment horizontal="left"/>
    </xf>
    <xf numFmtId="164" fontId="0" fillId="0" borderId="0" xfId="41" applyFont="1"/>
    <xf numFmtId="164" fontId="0" fillId="0" borderId="0" xfId="41" applyFont="1" applyBorder="1"/>
    <xf numFmtId="165" fontId="8" fillId="0" borderId="0" xfId="0" applyNumberFormat="1" applyFont="1"/>
    <xf numFmtId="0" fontId="15" fillId="0" borderId="7" xfId="37" applyFont="1" applyFill="1" applyBorder="1" applyAlignment="1">
      <alignment horizontal="left" wrapText="1"/>
    </xf>
    <xf numFmtId="165" fontId="13" fillId="25" borderId="0" xfId="41" applyNumberFormat="1" applyFont="1" applyFill="1" applyBorder="1" applyAlignment="1">
      <alignment horizontal="left"/>
    </xf>
    <xf numFmtId="165" fontId="7" fillId="24" borderId="0" xfId="41" applyNumberFormat="1" applyFont="1" applyFill="1" applyBorder="1" applyAlignment="1">
      <alignment horizontal="right"/>
    </xf>
    <xf numFmtId="165" fontId="13" fillId="25" borderId="12" xfId="41" applyNumberFormat="1" applyFont="1" applyFill="1" applyBorder="1" applyAlignment="1">
      <alignment horizontal="left"/>
    </xf>
    <xf numFmtId="165" fontId="16" fillId="0" borderId="7" xfId="41" applyNumberFormat="1" applyFont="1" applyFill="1" applyBorder="1" applyAlignment="1">
      <alignment horizontal="right" wrapText="1"/>
    </xf>
    <xf numFmtId="165" fontId="15" fillId="25" borderId="0" xfId="41" applyNumberFormat="1" applyFont="1" applyFill="1" applyBorder="1" applyAlignment="1">
      <alignment horizontal="left"/>
    </xf>
    <xf numFmtId="0" fontId="6" fillId="0" borderId="0" xfId="0" applyFont="1"/>
    <xf numFmtId="0" fontId="6" fillId="24" borderId="0" xfId="0" applyFont="1" applyFill="1" applyBorder="1" applyAlignment="1">
      <alignment horizontal="left"/>
    </xf>
    <xf numFmtId="0" fontId="6" fillId="24" borderId="0" xfId="0" applyFont="1" applyFill="1" applyBorder="1"/>
    <xf numFmtId="0" fontId="7" fillId="0" borderId="0" xfId="77" applyFont="1"/>
    <xf numFmtId="0" fontId="6" fillId="0" borderId="0" xfId="88"/>
    <xf numFmtId="0" fontId="8" fillId="0" borderId="0" xfId="88" applyFont="1"/>
    <xf numFmtId="164" fontId="8" fillId="0" borderId="0" xfId="87" applyFont="1"/>
    <xf numFmtId="0" fontId="39" fillId="0" borderId="0" xfId="0" applyFont="1"/>
    <xf numFmtId="0" fontId="40" fillId="0" borderId="0" xfId="0" applyFont="1"/>
    <xf numFmtId="0" fontId="40" fillId="0" borderId="0" xfId="0" applyFont="1" applyFill="1"/>
    <xf numFmtId="0" fontId="7" fillId="24" borderId="0" xfId="0" applyFont="1" applyFill="1" applyBorder="1" applyAlignment="1">
      <alignment horizontal="right" vertical="center"/>
    </xf>
    <xf numFmtId="0" fontId="6" fillId="0" borderId="0" xfId="77" applyFont="1"/>
    <xf numFmtId="0" fontId="6" fillId="0" borderId="0" xfId="77" applyFont="1" applyAlignment="1">
      <alignment horizontal="center" vertical="center" wrapText="1"/>
    </xf>
    <xf numFmtId="17" fontId="7" fillId="0" borderId="0" xfId="77" applyNumberFormat="1" applyFont="1" applyFill="1" applyBorder="1" applyAlignment="1">
      <alignment horizontal="center" vertical="center" wrapText="1"/>
    </xf>
    <xf numFmtId="17" fontId="6" fillId="0" borderId="0" xfId="77" applyNumberFormat="1" applyFont="1" applyFill="1" applyBorder="1" applyAlignment="1">
      <alignment horizontal="center" vertical="center" wrapText="1"/>
    </xf>
    <xf numFmtId="17" fontId="6" fillId="0" borderId="0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14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88" applyFont="1" applyAlignment="1"/>
    <xf numFmtId="0" fontId="10" fillId="0" borderId="0" xfId="88" applyFont="1"/>
    <xf numFmtId="165" fontId="7" fillId="0" borderId="0" xfId="41" applyNumberFormat="1" applyFont="1" applyFill="1" applyBorder="1" applyAlignment="1">
      <alignment horizontal="center" vertical="center" wrapText="1"/>
    </xf>
    <xf numFmtId="165" fontId="7" fillId="0" borderId="26" xfId="41" applyNumberFormat="1" applyFont="1" applyFill="1" applyBorder="1" applyAlignment="1">
      <alignment horizontal="center" vertical="center" wrapText="1"/>
    </xf>
    <xf numFmtId="0" fontId="7" fillId="0" borderId="20" xfId="77" applyFont="1" applyFill="1" applyBorder="1" applyAlignment="1">
      <alignment horizontal="center" vertical="center" wrapText="1"/>
    </xf>
    <xf numFmtId="0" fontId="7" fillId="0" borderId="9" xfId="77" applyFont="1" applyFill="1" applyBorder="1" applyAlignment="1">
      <alignment horizontal="center" vertical="center" wrapText="1"/>
    </xf>
    <xf numFmtId="0" fontId="7" fillId="0" borderId="15" xfId="77" applyFont="1" applyFill="1" applyBorder="1" applyAlignment="1">
      <alignment horizontal="center" vertical="center" wrapText="1"/>
    </xf>
    <xf numFmtId="17" fontId="7" fillId="24" borderId="10" xfId="41" applyNumberFormat="1" applyFont="1" applyFill="1" applyBorder="1" applyAlignment="1">
      <alignment horizontal="center"/>
    </xf>
    <xf numFmtId="0" fontId="0" fillId="0" borderId="0" xfId="0" applyAlignment="1"/>
    <xf numFmtId="0" fontId="8" fillId="0" borderId="0" xfId="88" applyFont="1" applyAlignment="1">
      <alignment wrapText="1"/>
    </xf>
    <xf numFmtId="0" fontId="43" fillId="0" borderId="0" xfId="88" applyFont="1"/>
    <xf numFmtId="165" fontId="6" fillId="28" borderId="0" xfId="41" applyNumberFormat="1" applyFont="1" applyFill="1" applyBorder="1" applyAlignment="1" applyProtection="1"/>
    <xf numFmtId="172" fontId="0" fillId="0" borderId="0" xfId="0" applyNumberFormat="1"/>
    <xf numFmtId="165" fontId="6" fillId="28" borderId="16" xfId="41" applyNumberFormat="1" applyFont="1" applyFill="1" applyBorder="1" applyAlignment="1" applyProtection="1"/>
    <xf numFmtId="165" fontId="7" fillId="24" borderId="0" xfId="95" applyNumberFormat="1" applyFont="1" applyFill="1"/>
    <xf numFmtId="165" fontId="7" fillId="24" borderId="0" xfId="87" applyNumberFormat="1" applyFont="1" applyFill="1"/>
    <xf numFmtId="165" fontId="7" fillId="0" borderId="0" xfId="88" applyNumberFormat="1" applyFont="1"/>
    <xf numFmtId="165" fontId="6" fillId="24" borderId="0" xfId="95" applyNumberFormat="1" applyFont="1" applyFill="1"/>
    <xf numFmtId="165" fontId="6" fillId="24" borderId="0" xfId="87" applyNumberFormat="1" applyFont="1" applyFill="1"/>
    <xf numFmtId="165" fontId="6" fillId="28" borderId="0" xfId="0" applyNumberFormat="1" applyFont="1" applyFill="1" applyBorder="1" applyAlignment="1" applyProtection="1"/>
    <xf numFmtId="165" fontId="6" fillId="28" borderId="12" xfId="41" applyNumberFormat="1" applyFont="1" applyFill="1" applyBorder="1" applyAlignment="1" applyProtection="1"/>
    <xf numFmtId="0" fontId="8" fillId="0" borderId="0" xfId="88" applyFont="1" applyAlignment="1">
      <alignment wrapText="1"/>
    </xf>
    <xf numFmtId="165" fontId="7" fillId="28" borderId="0" xfId="41" applyNumberFormat="1" applyFont="1" applyFill="1" applyBorder="1" applyAlignment="1" applyProtection="1"/>
    <xf numFmtId="165" fontId="6" fillId="0" borderId="0" xfId="41" applyNumberFormat="1" applyFont="1" applyBorder="1"/>
    <xf numFmtId="0" fontId="0" fillId="0" borderId="0" xfId="0"/>
    <xf numFmtId="0" fontId="7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43" fontId="6" fillId="0" borderId="0" xfId="97" applyFont="1"/>
    <xf numFmtId="0" fontId="7" fillId="0" borderId="0" xfId="0" applyFont="1" applyAlignment="1">
      <alignment horizontal="left"/>
    </xf>
    <xf numFmtId="43" fontId="6" fillId="0" borderId="0" xfId="97" applyFont="1" applyBorder="1"/>
    <xf numFmtId="0" fontId="39" fillId="0" borderId="0" xfId="0" applyFont="1"/>
    <xf numFmtId="0" fontId="4" fillId="0" borderId="0" xfId="0" applyFont="1"/>
    <xf numFmtId="17" fontId="6" fillId="0" borderId="0" xfId="0" applyNumberFormat="1" applyFont="1" applyBorder="1" applyAlignment="1">
      <alignment horizontal="left"/>
    </xf>
    <xf numFmtId="17" fontId="7" fillId="0" borderId="0" xfId="0" applyNumberFormat="1" applyFont="1" applyBorder="1" applyAlignment="1">
      <alignment horizontal="center" vertical="center" wrapText="1"/>
    </xf>
    <xf numFmtId="17" fontId="6" fillId="0" borderId="0" xfId="0" applyNumberFormat="1" applyFont="1" applyBorder="1" applyAlignment="1">
      <alignment horizontal="center" vertical="center" wrapText="1"/>
    </xf>
    <xf numFmtId="165" fontId="6" fillId="0" borderId="0" xfId="97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5" xfId="77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65" fontId="7" fillId="0" borderId="0" xfId="97" applyNumberFormat="1" applyFont="1" applyBorder="1" applyAlignment="1">
      <alignment horizontal="center" vertical="center" wrapText="1"/>
    </xf>
    <xf numFmtId="165" fontId="6" fillId="28" borderId="27" xfId="97" applyNumberFormat="1" applyFont="1" applyFill="1" applyBorder="1" applyAlignment="1" applyProtection="1"/>
    <xf numFmtId="165" fontId="6" fillId="28" borderId="0" xfId="97" applyNumberFormat="1" applyFont="1" applyFill="1" applyBorder="1" applyAlignment="1" applyProtection="1"/>
    <xf numFmtId="165" fontId="6" fillId="28" borderId="16" xfId="97" applyNumberFormat="1" applyFont="1" applyFill="1" applyBorder="1" applyAlignment="1" applyProtection="1"/>
    <xf numFmtId="165" fontId="6" fillId="28" borderId="12" xfId="97" applyNumberFormat="1" applyFont="1" applyFill="1" applyBorder="1" applyAlignment="1" applyProtection="1"/>
    <xf numFmtId="0" fontId="0" fillId="0" borderId="0" xfId="0"/>
    <xf numFmtId="0" fontId="6" fillId="0" borderId="0" xfId="0" applyFont="1"/>
    <xf numFmtId="0" fontId="7" fillId="24" borderId="0" xfId="0" applyFont="1" applyFill="1" applyBorder="1" applyAlignment="1">
      <alignment horizontal="left"/>
    </xf>
    <xf numFmtId="0" fontId="6" fillId="24" borderId="0" xfId="0" applyFont="1" applyFill="1" applyBorder="1" applyAlignment="1">
      <alignment horizontal="left"/>
    </xf>
    <xf numFmtId="0" fontId="6" fillId="24" borderId="0" xfId="0" applyFont="1" applyFill="1" applyBorder="1"/>
    <xf numFmtId="0" fontId="7" fillId="24" borderId="0" xfId="0" applyFont="1" applyFill="1" applyBorder="1"/>
    <xf numFmtId="43" fontId="7" fillId="24" borderId="10" xfId="97" applyFont="1" applyFill="1" applyBorder="1" applyAlignment="1">
      <alignment horizontal="center"/>
    </xf>
    <xf numFmtId="43" fontId="0" fillId="0" borderId="0" xfId="97" applyFont="1"/>
    <xf numFmtId="165" fontId="13" fillId="0" borderId="0" xfId="97" applyNumberFormat="1" applyFont="1" applyFill="1" applyBorder="1" applyAlignment="1">
      <alignment horizontal="right" wrapText="1"/>
    </xf>
    <xf numFmtId="0" fontId="6" fillId="0" borderId="0" xfId="88"/>
    <xf numFmtId="0" fontId="8" fillId="0" borderId="0" xfId="88" applyFont="1"/>
    <xf numFmtId="43" fontId="8" fillId="0" borderId="0" xfId="96" applyFont="1"/>
    <xf numFmtId="0" fontId="13" fillId="0" borderId="0" xfId="118" applyFont="1" applyFill="1" applyBorder="1" applyAlignment="1">
      <alignment horizontal="left" wrapText="1"/>
    </xf>
    <xf numFmtId="0" fontId="13" fillId="0" borderId="16" xfId="118" applyFont="1" applyFill="1" applyBorder="1" applyAlignment="1">
      <alignment horizontal="left" wrapText="1"/>
    </xf>
    <xf numFmtId="165" fontId="13" fillId="0" borderId="16" xfId="97" applyNumberFormat="1" applyFont="1" applyFill="1" applyBorder="1" applyAlignment="1">
      <alignment horizontal="right" wrapText="1"/>
    </xf>
    <xf numFmtId="0" fontId="13" fillId="0" borderId="12" xfId="118" applyFont="1" applyFill="1" applyBorder="1" applyAlignment="1">
      <alignment horizontal="left" wrapText="1"/>
    </xf>
    <xf numFmtId="165" fontId="13" fillId="0" borderId="12" xfId="97" applyNumberFormat="1" applyFont="1" applyFill="1" applyBorder="1" applyAlignment="1">
      <alignment horizontal="right" wrapText="1"/>
    </xf>
    <xf numFmtId="0" fontId="13" fillId="0" borderId="0" xfId="118" applyFont="1" applyFill="1" applyBorder="1" applyAlignment="1">
      <alignment horizontal="left"/>
    </xf>
    <xf numFmtId="0" fontId="8" fillId="0" borderId="0" xfId="88" applyFont="1" applyAlignment="1"/>
    <xf numFmtId="17" fontId="7" fillId="24" borderId="10" xfId="97" applyNumberFormat="1" applyFont="1" applyFill="1" applyBorder="1" applyAlignment="1">
      <alignment horizontal="center"/>
    </xf>
    <xf numFmtId="165" fontId="14" fillId="0" borderId="0" xfId="97" applyNumberFormat="1" applyFont="1" applyFill="1" applyBorder="1" applyAlignment="1">
      <alignment horizontal="right" wrapText="1"/>
    </xf>
    <xf numFmtId="165" fontId="13" fillId="0" borderId="0" xfId="97" applyNumberFormat="1" applyFont="1" applyFill="1" applyBorder="1" applyAlignment="1">
      <alignment horizontal="right"/>
    </xf>
    <xf numFmtId="0" fontId="0" fillId="0" borderId="0" xfId="0" applyAlignment="1"/>
    <xf numFmtId="0" fontId="8" fillId="0" borderId="0" xfId="88" applyFont="1" applyAlignment="1">
      <alignment wrapText="1"/>
    </xf>
    <xf numFmtId="43" fontId="42" fillId="0" borderId="0" xfId="97" applyFont="1" applyBorder="1"/>
    <xf numFmtId="43" fontId="8" fillId="0" borderId="0" xfId="96" applyFont="1" applyBorder="1"/>
    <xf numFmtId="172" fontId="0" fillId="0" borderId="0" xfId="0" applyNumberFormat="1"/>
    <xf numFmtId="173" fontId="4" fillId="0" borderId="0" xfId="97" applyNumberFormat="1" applyFont="1"/>
    <xf numFmtId="43" fontId="7" fillId="24" borderId="21" xfId="97" applyFont="1" applyFill="1" applyBorder="1" applyAlignment="1">
      <alignment horizontal="center"/>
    </xf>
    <xf numFmtId="165" fontId="14" fillId="25" borderId="21" xfId="97" applyNumberFormat="1" applyFont="1" applyFill="1" applyBorder="1" applyAlignment="1">
      <alignment horizontal="left"/>
    </xf>
    <xf numFmtId="173" fontId="4" fillId="0" borderId="12" xfId="97" applyNumberFormat="1" applyFont="1" applyBorder="1"/>
    <xf numFmtId="165" fontId="14" fillId="0" borderId="12" xfId="97" applyNumberFormat="1" applyFont="1" applyFill="1" applyBorder="1" applyAlignment="1">
      <alignment horizontal="right" wrapText="1"/>
    </xf>
    <xf numFmtId="0" fontId="0" fillId="0" borderId="0" xfId="0"/>
    <xf numFmtId="0" fontId="6" fillId="0" borderId="0" xfId="0" applyFont="1"/>
    <xf numFmtId="0" fontId="7" fillId="24" borderId="0" xfId="0" applyFont="1" applyFill="1" applyBorder="1" applyAlignment="1">
      <alignment horizontal="left"/>
    </xf>
    <xf numFmtId="0" fontId="6" fillId="24" borderId="0" xfId="0" applyFont="1" applyFill="1" applyBorder="1" applyAlignment="1">
      <alignment horizontal="left"/>
    </xf>
    <xf numFmtId="0" fontId="6" fillId="24" borderId="0" xfId="0" applyFont="1" applyFill="1" applyBorder="1"/>
    <xf numFmtId="0" fontId="7" fillId="24" borderId="0" xfId="0" applyFont="1" applyFill="1" applyBorder="1"/>
    <xf numFmtId="43" fontId="7" fillId="24" borderId="10" xfId="97" applyFont="1" applyFill="1" applyBorder="1" applyAlignment="1">
      <alignment horizontal="center"/>
    </xf>
    <xf numFmtId="43" fontId="0" fillId="0" borderId="0" xfId="97" applyFont="1"/>
    <xf numFmtId="165" fontId="13" fillId="0" borderId="0" xfId="97" applyNumberFormat="1" applyFont="1" applyFill="1" applyBorder="1" applyAlignment="1">
      <alignment horizontal="right" wrapText="1"/>
    </xf>
    <xf numFmtId="0" fontId="6" fillId="0" borderId="0" xfId="88"/>
    <xf numFmtId="0" fontId="8" fillId="0" borderId="0" xfId="88" applyFont="1"/>
    <xf numFmtId="43" fontId="8" fillId="0" borderId="0" xfId="96" applyFont="1"/>
    <xf numFmtId="0" fontId="13" fillId="0" borderId="0" xfId="118" applyFont="1" applyFill="1" applyBorder="1" applyAlignment="1">
      <alignment horizontal="left" wrapText="1"/>
    </xf>
    <xf numFmtId="0" fontId="13" fillId="0" borderId="16" xfId="118" applyFont="1" applyFill="1" applyBorder="1" applyAlignment="1">
      <alignment horizontal="left" wrapText="1"/>
    </xf>
    <xf numFmtId="165" fontId="13" fillId="0" borderId="16" xfId="97" applyNumberFormat="1" applyFont="1" applyFill="1" applyBorder="1" applyAlignment="1">
      <alignment horizontal="right" wrapText="1"/>
    </xf>
    <xf numFmtId="0" fontId="13" fillId="0" borderId="12" xfId="118" applyFont="1" applyFill="1" applyBorder="1" applyAlignment="1">
      <alignment horizontal="left" wrapText="1"/>
    </xf>
    <xf numFmtId="165" fontId="13" fillId="0" borderId="12" xfId="97" applyNumberFormat="1" applyFont="1" applyFill="1" applyBorder="1" applyAlignment="1">
      <alignment horizontal="right" wrapText="1"/>
    </xf>
    <xf numFmtId="0" fontId="13" fillId="0" borderId="0" xfId="118" applyFont="1" applyFill="1" applyBorder="1" applyAlignment="1">
      <alignment horizontal="left"/>
    </xf>
    <xf numFmtId="0" fontId="8" fillId="0" borderId="0" xfId="88" applyFont="1" applyAlignment="1"/>
    <xf numFmtId="17" fontId="7" fillId="24" borderId="10" xfId="97" applyNumberFormat="1" applyFont="1" applyFill="1" applyBorder="1" applyAlignment="1">
      <alignment horizontal="center"/>
    </xf>
    <xf numFmtId="165" fontId="14" fillId="0" borderId="0" xfId="97" applyNumberFormat="1" applyFont="1" applyFill="1" applyBorder="1" applyAlignment="1">
      <alignment horizontal="right" wrapText="1"/>
    </xf>
    <xf numFmtId="165" fontId="13" fillId="0" borderId="0" xfId="97" applyNumberFormat="1" applyFont="1" applyFill="1" applyBorder="1" applyAlignment="1">
      <alignment horizontal="right"/>
    </xf>
    <xf numFmtId="0" fontId="0" fillId="0" borderId="0" xfId="0" applyAlignment="1"/>
    <xf numFmtId="0" fontId="8" fillId="0" borderId="0" xfId="88" applyFont="1" applyAlignment="1">
      <alignment wrapText="1"/>
    </xf>
    <xf numFmtId="43" fontId="42" fillId="0" borderId="0" xfId="97" applyFont="1" applyBorder="1"/>
    <xf numFmtId="43" fontId="8" fillId="0" borderId="0" xfId="96" applyFont="1" applyBorder="1"/>
    <xf numFmtId="172" fontId="0" fillId="0" borderId="0" xfId="0" applyNumberFormat="1"/>
    <xf numFmtId="173" fontId="4" fillId="0" borderId="0" xfId="97" applyNumberFormat="1" applyFont="1"/>
    <xf numFmtId="43" fontId="7" fillId="24" borderId="21" xfId="97" applyFont="1" applyFill="1" applyBorder="1" applyAlignment="1">
      <alignment horizontal="center"/>
    </xf>
    <xf numFmtId="165" fontId="14" fillId="25" borderId="21" xfId="97" applyNumberFormat="1" applyFont="1" applyFill="1" applyBorder="1" applyAlignment="1">
      <alignment horizontal="left"/>
    </xf>
    <xf numFmtId="173" fontId="4" fillId="0" borderId="12" xfId="97" applyNumberFormat="1" applyFont="1" applyBorder="1"/>
    <xf numFmtId="0" fontId="0" fillId="0" borderId="0" xfId="0"/>
    <xf numFmtId="0" fontId="7" fillId="24" borderId="0" xfId="0" applyFont="1" applyFill="1"/>
    <xf numFmtId="0" fontId="6" fillId="24" borderId="0" xfId="0" applyFont="1" applyFill="1"/>
    <xf numFmtId="0" fontId="6" fillId="24" borderId="0" xfId="0" applyFont="1" applyFill="1" applyBorder="1"/>
    <xf numFmtId="0" fontId="39" fillId="0" borderId="0" xfId="0" applyFont="1"/>
    <xf numFmtId="0" fontId="4" fillId="0" borderId="0" xfId="0" applyFont="1"/>
    <xf numFmtId="43" fontId="10" fillId="0" borderId="0" xfId="97" applyFont="1" applyFill="1"/>
    <xf numFmtId="171" fontId="7" fillId="0" borderId="0" xfId="0" applyNumberFormat="1" applyFont="1"/>
    <xf numFmtId="171" fontId="0" fillId="0" borderId="0" xfId="0" applyNumberFormat="1" applyFont="1" applyFill="1"/>
    <xf numFmtId="171" fontId="4" fillId="0" borderId="0" xfId="97" applyNumberFormat="1" applyFont="1" applyFill="1"/>
    <xf numFmtId="171" fontId="4" fillId="0" borderId="0" xfId="0" applyNumberFormat="1" applyFont="1" applyFill="1"/>
    <xf numFmtId="171" fontId="7" fillId="0" borderId="0" xfId="0" applyNumberFormat="1" applyFont="1" applyFill="1"/>
    <xf numFmtId="0" fontId="7" fillId="0" borderId="23" xfId="0" applyFont="1" applyBorder="1" applyAlignment="1">
      <alignment horizontal="center"/>
    </xf>
    <xf numFmtId="49" fontId="41" fillId="0" borderId="24" xfId="0" applyNumberFormat="1" applyFont="1" applyFill="1" applyBorder="1" applyAlignment="1" applyProtection="1">
      <alignment horizontal="center"/>
    </xf>
    <xf numFmtId="170" fontId="41" fillId="0" borderId="24" xfId="0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center"/>
    </xf>
    <xf numFmtId="171" fontId="7" fillId="0" borderId="0" xfId="0" applyNumberFormat="1" applyFont="1" applyFill="1" applyBorder="1" applyAlignment="1">
      <alignment horizontal="center"/>
    </xf>
    <xf numFmtId="171" fontId="0" fillId="0" borderId="0" xfId="0" applyNumberFormat="1" applyFont="1" applyFill="1" applyBorder="1"/>
    <xf numFmtId="171" fontId="4" fillId="0" borderId="0" xfId="0" applyNumberFormat="1" applyFont="1" applyFill="1" applyBorder="1"/>
    <xf numFmtId="171" fontId="4" fillId="0" borderId="0" xfId="97" applyNumberFormat="1" applyFont="1" applyFill="1" applyBorder="1"/>
    <xf numFmtId="49" fontId="41" fillId="27" borderId="22" xfId="0" applyNumberFormat="1" applyFont="1" applyFill="1" applyBorder="1" applyAlignment="1" applyProtection="1">
      <alignment horizontal="center" wrapText="1"/>
    </xf>
    <xf numFmtId="171" fontId="6" fillId="0" borderId="0" xfId="0" applyNumberFormat="1" applyFont="1"/>
    <xf numFmtId="171" fontId="6" fillId="0" borderId="0" xfId="0" applyNumberFormat="1" applyFont="1" applyFill="1"/>
    <xf numFmtId="171" fontId="7" fillId="0" borderId="0" xfId="0" applyNumberFormat="1" applyFont="1" applyFill="1" applyBorder="1"/>
    <xf numFmtId="171" fontId="0" fillId="0" borderId="12" xfId="0" applyNumberFormat="1" applyFont="1" applyFill="1" applyBorder="1"/>
    <xf numFmtId="49" fontId="41" fillId="0" borderId="0" xfId="0" applyNumberFormat="1" applyFont="1" applyFill="1" applyBorder="1" applyAlignment="1" applyProtection="1">
      <alignment horizontal="center"/>
    </xf>
    <xf numFmtId="49" fontId="41" fillId="0" borderId="12" xfId="0" applyNumberFormat="1" applyFont="1" applyFill="1" applyBorder="1" applyAlignment="1" applyProtection="1">
      <alignment horizontal="center"/>
    </xf>
    <xf numFmtId="0" fontId="0" fillId="0" borderId="0" xfId="0"/>
    <xf numFmtId="0" fontId="7" fillId="0" borderId="0" xfId="0" applyFont="1"/>
    <xf numFmtId="0" fontId="6" fillId="0" borderId="0" xfId="0" applyFont="1"/>
    <xf numFmtId="0" fontId="6" fillId="24" borderId="0" xfId="0" applyFont="1" applyFill="1" applyBorder="1"/>
    <xf numFmtId="0" fontId="39" fillId="0" borderId="0" xfId="0" applyFont="1"/>
    <xf numFmtId="0" fontId="4" fillId="0" borderId="0" xfId="0" applyFont="1"/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171" fontId="7" fillId="0" borderId="0" xfId="0" applyNumberFormat="1" applyFont="1"/>
    <xf numFmtId="171" fontId="7" fillId="0" borderId="0" xfId="0" applyNumberFormat="1" applyFont="1" applyFill="1"/>
    <xf numFmtId="171" fontId="4" fillId="0" borderId="0" xfId="0" applyNumberFormat="1" applyFont="1"/>
    <xf numFmtId="0" fontId="7" fillId="0" borderId="23" xfId="0" applyFont="1" applyBorder="1" applyAlignment="1">
      <alignment horizontal="center"/>
    </xf>
    <xf numFmtId="49" fontId="41" fillId="0" borderId="24" xfId="0" applyNumberFormat="1" applyFont="1" applyFill="1" applyBorder="1" applyAlignment="1" applyProtection="1">
      <alignment horizontal="center"/>
    </xf>
    <xf numFmtId="170" fontId="41" fillId="0" borderId="24" xfId="0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center"/>
    </xf>
    <xf numFmtId="49" fontId="41" fillId="27" borderId="22" xfId="0" applyNumberFormat="1" applyFont="1" applyFill="1" applyBorder="1" applyAlignment="1" applyProtection="1">
      <alignment horizontal="center" wrapText="1"/>
    </xf>
    <xf numFmtId="170" fontId="41" fillId="0" borderId="25" xfId="0" applyNumberFormat="1" applyFont="1" applyFill="1" applyBorder="1" applyAlignment="1" applyProtection="1">
      <alignment horizontal="center"/>
    </xf>
    <xf numFmtId="170" fontId="41" fillId="0" borderId="0" xfId="0" applyNumberFormat="1" applyFont="1" applyFill="1" applyBorder="1" applyAlignment="1" applyProtection="1">
      <alignment horizontal="center"/>
    </xf>
    <xf numFmtId="171" fontId="4" fillId="0" borderId="0" xfId="97" applyNumberFormat="1" applyFont="1" applyBorder="1"/>
    <xf numFmtId="171" fontId="6" fillId="0" borderId="0" xfId="0" applyNumberFormat="1" applyFont="1"/>
    <xf numFmtId="171" fontId="42" fillId="0" borderId="0" xfId="0" applyNumberFormat="1" applyFont="1" applyBorder="1"/>
    <xf numFmtId="49" fontId="41" fillId="0" borderId="0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/>
    <xf numFmtId="171" fontId="4" fillId="0" borderId="12" xfId="0" applyNumberFormat="1" applyFont="1" applyBorder="1"/>
    <xf numFmtId="170" fontId="41" fillId="0" borderId="12" xfId="0" applyNumberFormat="1" applyFont="1" applyFill="1" applyBorder="1" applyAlignment="1" applyProtection="1">
      <alignment horizontal="center"/>
    </xf>
    <xf numFmtId="17" fontId="6" fillId="0" borderId="12" xfId="77" applyNumberFormat="1" applyFont="1" applyFill="1" applyBorder="1" applyAlignment="1">
      <alignment horizontal="center" vertical="center" wrapText="1"/>
    </xf>
    <xf numFmtId="164" fontId="6" fillId="0" borderId="0" xfId="41" applyFont="1" applyBorder="1"/>
    <xf numFmtId="165" fontId="6" fillId="28" borderId="0" xfId="97" applyNumberFormat="1" applyFont="1" applyFill="1" applyBorder="1" applyAlignment="1" applyProtection="1">
      <alignment horizontal="center"/>
    </xf>
    <xf numFmtId="171" fontId="4" fillId="0" borderId="12" xfId="97" applyNumberFormat="1" applyFont="1" applyBorder="1"/>
    <xf numFmtId="165" fontId="7" fillId="0" borderId="12" xfId="41" applyNumberFormat="1" applyFont="1" applyFill="1" applyBorder="1" applyAlignment="1">
      <alignment horizontal="center" vertical="center" wrapText="1"/>
    </xf>
    <xf numFmtId="165" fontId="7" fillId="28" borderId="12" xfId="97" applyNumberFormat="1" applyFont="1" applyFill="1" applyBorder="1" applyAlignment="1" applyProtection="1"/>
    <xf numFmtId="17" fontId="6" fillId="0" borderId="12" xfId="0" applyNumberFormat="1" applyFont="1" applyBorder="1" applyAlignment="1">
      <alignment horizontal="center" vertical="center" wrapText="1"/>
    </xf>
    <xf numFmtId="0" fontId="7" fillId="24" borderId="0" xfId="0" applyFont="1" applyFill="1" applyBorder="1" applyAlignment="1">
      <alignment horizontal="right" vertical="center"/>
    </xf>
    <xf numFmtId="0" fontId="10" fillId="24" borderId="0" xfId="0" applyFont="1" applyFill="1" applyAlignment="1">
      <alignment wrapText="1"/>
    </xf>
    <xf numFmtId="0" fontId="9" fillId="24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9" fillId="24" borderId="16" xfId="0" applyFont="1" applyFill="1" applyBorder="1" applyAlignment="1">
      <alignment wrapText="1"/>
    </xf>
    <xf numFmtId="0" fontId="9" fillId="24" borderId="0" xfId="0" applyFont="1" applyFill="1" applyBorder="1" applyAlignment="1">
      <alignment wrapText="1"/>
    </xf>
    <xf numFmtId="0" fontId="43" fillId="0" borderId="12" xfId="0" applyFont="1" applyBorder="1" applyAlignment="1">
      <alignment horizontal="center"/>
    </xf>
    <xf numFmtId="0" fontId="8" fillId="0" borderId="0" xfId="88" applyFont="1" applyAlignment="1">
      <alignment wrapText="1"/>
    </xf>
    <xf numFmtId="0" fontId="43" fillId="0" borderId="12" xfId="0" applyFont="1" applyBorder="1" applyAlignment="1">
      <alignment horizontal="right"/>
    </xf>
  </cellXfs>
  <cellStyles count="14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r1" xfId="44"/>
    <cellStyle name="20% - Cor2" xfId="45"/>
    <cellStyle name="20% - Cor3" xfId="46"/>
    <cellStyle name="20% - Cor4" xfId="47"/>
    <cellStyle name="20% - Cor5" xfId="48"/>
    <cellStyle name="20% - Cor6" xfId="49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40% - Cor1" xfId="50"/>
    <cellStyle name="40% - Cor2" xfId="51"/>
    <cellStyle name="40% - Cor3" xfId="52"/>
    <cellStyle name="40% - Cor4" xfId="53"/>
    <cellStyle name="40% - Cor5" xfId="54"/>
    <cellStyle name="40% - Cor6" xfId="55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60% - Cor1" xfId="56"/>
    <cellStyle name="60% - Cor2" xfId="57"/>
    <cellStyle name="60% - Cor3" xfId="58"/>
    <cellStyle name="60% - Cor4" xfId="59"/>
    <cellStyle name="60% - Cor5" xfId="60"/>
    <cellStyle name="60% - Cor6" xfId="61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beçalho 1" xfId="62"/>
    <cellStyle name="Cabeçalho 2" xfId="63"/>
    <cellStyle name="Cabeçalho 3" xfId="64"/>
    <cellStyle name="Cabeçalho 4" xfId="65"/>
    <cellStyle name="Calculation" xfId="26"/>
    <cellStyle name="Célula Ligada" xfId="66"/>
    <cellStyle name="Check Cell" xfId="27"/>
    <cellStyle name="Cor1" xfId="67"/>
    <cellStyle name="Cor2" xfId="68"/>
    <cellStyle name="Cor3" xfId="69"/>
    <cellStyle name="Cor4" xfId="70"/>
    <cellStyle name="Cor5" xfId="71"/>
    <cellStyle name="Cor6" xfId="72"/>
    <cellStyle name="Correto" xfId="73"/>
    <cellStyle name="Excel Built-in Normal" xfId="74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eutro" xfId="75"/>
    <cellStyle name="Normal" xfId="0" builtinId="0"/>
    <cellStyle name="Normal 2" xfId="76"/>
    <cellStyle name="Normal 2 2" xfId="77"/>
    <cellStyle name="Normal 2 2 2" xfId="88"/>
    <cellStyle name="Normal 2 2 3" xfId="90"/>
    <cellStyle name="Normal 2 2 3 2" xfId="124"/>
    <cellStyle name="Normal 2 2 4" xfId="113"/>
    <cellStyle name="Normal 2 2 4 2" xfId="136"/>
    <cellStyle name="Normal 2 3" xfId="119"/>
    <cellStyle name="Normal 3" xfId="78"/>
    <cellStyle name="Normal 3 2" xfId="102"/>
    <cellStyle name="Normal 4" xfId="100"/>
    <cellStyle name="Normal 4 2" xfId="103"/>
    <cellStyle name="Normal 5" xfId="101"/>
    <cellStyle name="Normal 6" xfId="89"/>
    <cellStyle name="Normal 6 2" xfId="123"/>
    <cellStyle name="Normal 7" xfId="110"/>
    <cellStyle name="Normal 7 2" xfId="133"/>
    <cellStyle name="Normal_BASE TAB 6_1" xfId="37"/>
    <cellStyle name="Normal_BASE TAB 6_1 2" xfId="118"/>
    <cellStyle name="Note" xfId="38"/>
    <cellStyle name="Note 2" xfId="79"/>
    <cellStyle name="Note 2 2" xfId="91"/>
    <cellStyle name="Output" xfId="39"/>
    <cellStyle name="Porcentagem" xfId="40" builtinId="5"/>
    <cellStyle name="Porcentagem 2" xfId="81"/>
    <cellStyle name="Porcentagem 2 2" xfId="92"/>
    <cellStyle name="Porcentagem 2 3" xfId="105"/>
    <cellStyle name="Porcentagem 3" xfId="82"/>
    <cellStyle name="Porcentagem 3 2" xfId="93"/>
    <cellStyle name="Porcentagem 3 3" xfId="106"/>
    <cellStyle name="Porcentagem 4" xfId="80"/>
    <cellStyle name="Porcentagem 4 2" xfId="94"/>
    <cellStyle name="Porcentagem 4 3" xfId="114"/>
    <cellStyle name="Porcentagem 5" xfId="104"/>
    <cellStyle name="Porcentagem 6" xfId="99"/>
    <cellStyle name="Porcentagem 6 2" xfId="129"/>
    <cellStyle name="Porcentagem 7" xfId="112"/>
    <cellStyle name="Porcentagem 7 2" xfId="135"/>
    <cellStyle name="Separador de milhares 2" xfId="84"/>
    <cellStyle name="Separador de milhares 2 2" xfId="87"/>
    <cellStyle name="Separador de milhares 2 2 2" xfId="96"/>
    <cellStyle name="Separador de milhares 2 2 2 2" xfId="126"/>
    <cellStyle name="Separador de milhares 2 2 3" xfId="95"/>
    <cellStyle name="Separador de milhares 2 2 3 2" xfId="125"/>
    <cellStyle name="Separador de milhares 2 2 4" xfId="115"/>
    <cellStyle name="Separador de milhares 2 2 4 2" xfId="137"/>
    <cellStyle name="Separador de milhares 2 3" xfId="107"/>
    <cellStyle name="Separador de milhares 2 3 2" xfId="130"/>
    <cellStyle name="Separador de milhares 2 4" xfId="121"/>
    <cellStyle name="Separador de milhares 3" xfId="108"/>
    <cellStyle name="Separador de milhares 3 2" xfId="116"/>
    <cellStyle name="Separador de milhares 3 2 2" xfId="138"/>
    <cellStyle name="Separador de milhares 3 3" xfId="131"/>
    <cellStyle name="Title" xfId="42"/>
    <cellStyle name="Verificar Célula" xfId="85"/>
    <cellStyle name="Vírgula" xfId="41" builtinId="3"/>
    <cellStyle name="Vírgula 2" xfId="83"/>
    <cellStyle name="Vírgula 2 2" xfId="97"/>
    <cellStyle name="Vírgula 2 2 2" xfId="127"/>
    <cellStyle name="Vírgula 2 3" xfId="117"/>
    <cellStyle name="Vírgula 2 3 2" xfId="139"/>
    <cellStyle name="Vírgula 2 4" xfId="120"/>
    <cellStyle name="Vírgula 3" xfId="86"/>
    <cellStyle name="Vírgula 3 2" xfId="109"/>
    <cellStyle name="Vírgula 3 2 2" xfId="132"/>
    <cellStyle name="Vírgula 3 3" xfId="122"/>
    <cellStyle name="Vírgula 4" xfId="98"/>
    <cellStyle name="Vírgula 4 2" xfId="128"/>
    <cellStyle name="Vírgula 5" xfId="111"/>
    <cellStyle name="Vírgula 5 2" xfId="134"/>
    <cellStyle name="Warning Text" xfId="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srv\receita\Resultado%20da%20arrecada&#231;&#227;o\Mem&#243;rias%20de%20C&#225;lculo\2011\01%20Rascunho%20Arrecada&#231;ao%20janeiro%20(ICMS)%20-%20sem%20incentiv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srv\receita\COPET_NUAPE\NUAPE\Resultado%20da%20arrecada&#231;&#227;o\Mem&#243;rias%20de%20C&#225;lculo\2010\05%20Rascunho%20Arrecada&#231;ao%20maio%20(ICMS)%20-%20Leoni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srv\receita\COPET_NUAPE\NUAPE\Resultado%20da%20arrecada&#231;&#227;o\Mem&#243;rias%20de%20C&#225;lculo\2011\10%20Rascunho%20Arrecada&#231;ao%20outubro%20(ICMS)%20-%20sem%20incentivado%20-%20Le&#244;ni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srv\Receita\COPET_NUAPE\NUAPE\Resultado%20da%20arrecada&#231;&#227;o\Mem&#243;rias%20de%20C&#225;lculo\2012\10c%20Rascunho%20Arrecada&#231;ao%20outubro%20(ISS)%20-Ricar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ção 2008"/>
      <sheetName val="CADASTRO ICMS"/>
      <sheetName val="BASE_TAB_4"/>
      <sheetName val="TAB4.1_2010"/>
      <sheetName val="TAB4.2_2011"/>
      <sheetName val="TABELA 3"/>
      <sheetName val="Graf_Sit Rec pizza"/>
      <sheetName val="Graf_Ativ Econ pizza"/>
      <sheetName val="base_TD maiores"/>
      <sheetName val="Tab_Din (2)"/>
      <sheetName val="Tab_Din"/>
      <sheetName val="Rasc_Sit_Rec"/>
      <sheetName val="Graf_Sit Rec mês"/>
      <sheetName val="Graf_Sit Rec acum"/>
      <sheetName val="Rasc_Ativ Econ"/>
      <sheetName val="Graf_Ativ Econ mês"/>
      <sheetName val="Graf_Ativ Econ acum"/>
      <sheetName val="VAREJO"/>
      <sheetName val="Graf_Varejo"/>
      <sheetName val="GRAF_EVOL_ATACADO"/>
      <sheetName val="evol_atacado"/>
      <sheetName val="brasil"/>
    </sheetNames>
    <sheetDataSet>
      <sheetData sheetId="0" refreshError="1"/>
      <sheetData sheetId="1" refreshError="1"/>
      <sheetData sheetId="2">
        <row r="3">
          <cell r="B3">
            <v>434801.53</v>
          </cell>
          <cell r="C3">
            <v>422620.53</v>
          </cell>
          <cell r="D3">
            <v>315511.28000000003</v>
          </cell>
          <cell r="E3">
            <v>182869.27</v>
          </cell>
          <cell r="F3">
            <v>166907.76999999999</v>
          </cell>
          <cell r="G3">
            <v>286888.65000000002</v>
          </cell>
          <cell r="H3">
            <v>255032.87</v>
          </cell>
          <cell r="I3">
            <v>289604.06</v>
          </cell>
          <cell r="J3">
            <v>291012.42</v>
          </cell>
          <cell r="K3">
            <v>394410.65</v>
          </cell>
          <cell r="L3">
            <v>349824.93</v>
          </cell>
          <cell r="M3">
            <v>248821.24</v>
          </cell>
        </row>
        <row r="4">
          <cell r="B4">
            <v>1973752.46</v>
          </cell>
          <cell r="C4">
            <v>2164096.4700000002</v>
          </cell>
          <cell r="D4">
            <v>1915066.21</v>
          </cell>
          <cell r="E4">
            <v>2059939.24</v>
          </cell>
          <cell r="F4">
            <v>2342934.4900000002</v>
          </cell>
          <cell r="G4">
            <v>1953633.89</v>
          </cell>
          <cell r="H4">
            <v>2607270.19</v>
          </cell>
          <cell r="I4">
            <v>2099687.08</v>
          </cell>
          <cell r="J4">
            <v>2147519.9900000002</v>
          </cell>
          <cell r="K4">
            <v>1936838.39</v>
          </cell>
          <cell r="L4">
            <v>2256997.69</v>
          </cell>
          <cell r="M4">
            <v>2328301.77</v>
          </cell>
        </row>
        <row r="5">
          <cell r="B5">
            <v>12663297</v>
          </cell>
          <cell r="C5">
            <v>30161727.800000001</v>
          </cell>
          <cell r="D5">
            <v>11204775.33</v>
          </cell>
          <cell r="E5">
            <v>12314861.48</v>
          </cell>
          <cell r="F5">
            <v>12143234.520000001</v>
          </cell>
          <cell r="G5">
            <v>12161939.720000001</v>
          </cell>
          <cell r="H5">
            <v>13063501.990000002</v>
          </cell>
          <cell r="I5">
            <v>12596795.860000001</v>
          </cell>
          <cell r="J5">
            <v>12475584.23</v>
          </cell>
          <cell r="K5">
            <v>15118195.939999999</v>
          </cell>
          <cell r="L5">
            <v>13425545.439999999</v>
          </cell>
          <cell r="M5">
            <v>13274040.17</v>
          </cell>
        </row>
        <row r="6">
          <cell r="B6">
            <v>7158853.8899999997</v>
          </cell>
          <cell r="C6">
            <v>6303165.25</v>
          </cell>
          <cell r="D6">
            <v>4613669.1399999997</v>
          </cell>
          <cell r="E6">
            <v>5484409.3700000001</v>
          </cell>
          <cell r="F6">
            <v>5876604.8499999996</v>
          </cell>
          <cell r="G6">
            <v>7014814.9100000001</v>
          </cell>
          <cell r="H6">
            <v>6711876.8600000003</v>
          </cell>
          <cell r="I6">
            <v>6281430.9699999997</v>
          </cell>
          <cell r="J6">
            <v>8848398.1500000004</v>
          </cell>
          <cell r="K6">
            <v>7778424.5999999996</v>
          </cell>
          <cell r="L6">
            <v>5432586.1200000001</v>
          </cell>
          <cell r="M6">
            <v>6215322.9500000002</v>
          </cell>
        </row>
        <row r="7">
          <cell r="B7">
            <v>0</v>
          </cell>
          <cell r="C7">
            <v>17430.919999999998</v>
          </cell>
          <cell r="D7">
            <v>4797.0200000000004</v>
          </cell>
          <cell r="E7">
            <v>8649.1200000000008</v>
          </cell>
          <cell r="F7">
            <v>3605.47</v>
          </cell>
          <cell r="G7">
            <v>6019.4</v>
          </cell>
          <cell r="H7">
            <v>6365.56</v>
          </cell>
          <cell r="I7">
            <v>8879.11</v>
          </cell>
          <cell r="J7">
            <v>9763.67</v>
          </cell>
          <cell r="K7">
            <v>12100.45</v>
          </cell>
          <cell r="L7">
            <v>5957.77</v>
          </cell>
          <cell r="M7">
            <v>8794.92</v>
          </cell>
        </row>
        <row r="8">
          <cell r="B8">
            <v>105024.09</v>
          </cell>
          <cell r="C8">
            <v>77419.69</v>
          </cell>
          <cell r="D8">
            <v>85737.54</v>
          </cell>
          <cell r="E8">
            <v>111876.86</v>
          </cell>
          <cell r="F8">
            <v>80854.73</v>
          </cell>
          <cell r="G8">
            <v>92442.28</v>
          </cell>
          <cell r="H8">
            <v>90548.59</v>
          </cell>
          <cell r="I8">
            <v>109872.11</v>
          </cell>
          <cell r="J8">
            <v>85191.79</v>
          </cell>
          <cell r="K8">
            <v>140264.98000000001</v>
          </cell>
          <cell r="L8">
            <v>121128.53</v>
          </cell>
          <cell r="M8">
            <v>86042.67</v>
          </cell>
        </row>
        <row r="9">
          <cell r="B9">
            <v>1879401.4</v>
          </cell>
          <cell r="C9">
            <v>1028625.06</v>
          </cell>
          <cell r="D9">
            <v>1322983.8</v>
          </cell>
          <cell r="E9">
            <v>14327734.949999999</v>
          </cell>
          <cell r="F9">
            <v>1975577.16</v>
          </cell>
          <cell r="G9">
            <v>2015268.39</v>
          </cell>
          <cell r="H9">
            <v>3220920.29</v>
          </cell>
          <cell r="I9">
            <v>1982565.06</v>
          </cell>
          <cell r="J9">
            <v>1847003.58</v>
          </cell>
          <cell r="K9">
            <v>17606795.370000001</v>
          </cell>
          <cell r="L9">
            <v>2546862.37</v>
          </cell>
          <cell r="M9">
            <v>2159947.2599999998</v>
          </cell>
        </row>
        <row r="10">
          <cell r="B10">
            <v>134335.64000000001</v>
          </cell>
          <cell r="C10">
            <v>112183.35</v>
          </cell>
          <cell r="D10">
            <v>84368.99</v>
          </cell>
          <cell r="E10">
            <v>172898.99</v>
          </cell>
          <cell r="F10">
            <v>97154</v>
          </cell>
          <cell r="G10">
            <v>121468.45</v>
          </cell>
          <cell r="H10">
            <v>104235.21</v>
          </cell>
          <cell r="I10">
            <v>79566.61</v>
          </cell>
          <cell r="J10">
            <v>84491.34</v>
          </cell>
          <cell r="K10">
            <v>95417.25</v>
          </cell>
          <cell r="L10">
            <v>97069.13</v>
          </cell>
          <cell r="M10">
            <v>121956.97</v>
          </cell>
        </row>
        <row r="11">
          <cell r="B11">
            <v>6069657.2000000002</v>
          </cell>
          <cell r="C11">
            <v>5282996.3</v>
          </cell>
          <cell r="D11">
            <v>5925466.330000001</v>
          </cell>
          <cell r="E11">
            <v>6391242.3499999996</v>
          </cell>
          <cell r="F11">
            <v>6191540.2000000011</v>
          </cell>
          <cell r="G11">
            <v>6444360.6700000018</v>
          </cell>
          <cell r="H11">
            <v>5938118.1499999985</v>
          </cell>
          <cell r="I11">
            <v>6444504.839999998</v>
          </cell>
          <cell r="J11">
            <v>6916077.9899999993</v>
          </cell>
          <cell r="K11">
            <v>17672921.660000008</v>
          </cell>
          <cell r="L11">
            <v>6794837.8899999969</v>
          </cell>
          <cell r="M11">
            <v>6528036.7400000002</v>
          </cell>
        </row>
        <row r="12">
          <cell r="B12">
            <v>2057451.54</v>
          </cell>
          <cell r="C12">
            <v>1913331.82</v>
          </cell>
          <cell r="D12">
            <v>2001780.44</v>
          </cell>
          <cell r="E12">
            <v>2339306.0099999998</v>
          </cell>
          <cell r="F12">
            <v>2115698.16</v>
          </cell>
          <cell r="G12">
            <v>2000612.35</v>
          </cell>
          <cell r="H12">
            <v>2368410.69</v>
          </cell>
          <cell r="I12">
            <v>2085927.6</v>
          </cell>
          <cell r="J12">
            <v>2765204.86</v>
          </cell>
          <cell r="K12">
            <v>2537007</v>
          </cell>
          <cell r="L12">
            <v>2423605.4700000002</v>
          </cell>
          <cell r="M12">
            <v>2547934.86</v>
          </cell>
        </row>
        <row r="14">
          <cell r="B14">
            <v>15298756.540000001</v>
          </cell>
          <cell r="C14">
            <v>11974758.460000001</v>
          </cell>
          <cell r="D14">
            <v>15072882.93</v>
          </cell>
          <cell r="E14">
            <v>18600571.890000001</v>
          </cell>
          <cell r="F14">
            <v>13075239.199999997</v>
          </cell>
          <cell r="G14">
            <v>13066881.25</v>
          </cell>
          <cell r="H14">
            <v>13376337.510000002</v>
          </cell>
          <cell r="I14">
            <v>13486087.270000001</v>
          </cell>
          <cell r="J14">
            <v>14537466.700000003</v>
          </cell>
          <cell r="K14">
            <v>14477345.999999998</v>
          </cell>
          <cell r="L14">
            <v>13029868.310000002</v>
          </cell>
          <cell r="M14">
            <v>15540458.240000002</v>
          </cell>
        </row>
        <row r="15">
          <cell r="B15">
            <v>3369307.86</v>
          </cell>
          <cell r="C15">
            <v>3599229.29</v>
          </cell>
          <cell r="D15">
            <v>3152267.89</v>
          </cell>
          <cell r="E15">
            <v>3205224.56</v>
          </cell>
          <cell r="F15">
            <v>3263718.19</v>
          </cell>
          <cell r="G15">
            <v>3293937.15</v>
          </cell>
          <cell r="H15">
            <v>3423076.28</v>
          </cell>
          <cell r="I15">
            <v>3571153.97</v>
          </cell>
          <cell r="J15">
            <v>3355318.99</v>
          </cell>
          <cell r="K15">
            <v>5946295.7200000007</v>
          </cell>
          <cell r="L15">
            <v>3572036.16</v>
          </cell>
          <cell r="M15">
            <v>4228714.99</v>
          </cell>
        </row>
        <row r="16">
          <cell r="B16">
            <v>12749013.329999998</v>
          </cell>
          <cell r="C16">
            <v>8917259.1399999987</v>
          </cell>
          <cell r="D16">
            <v>9248743.6500000004</v>
          </cell>
          <cell r="E16">
            <v>10111998.040000001</v>
          </cell>
          <cell r="F16">
            <v>10419845.67</v>
          </cell>
          <cell r="G16">
            <v>10883865.409999998</v>
          </cell>
          <cell r="H16">
            <v>11788753.689999999</v>
          </cell>
          <cell r="I16">
            <v>9986784.7199999988</v>
          </cell>
          <cell r="J16">
            <v>10566312.740000002</v>
          </cell>
          <cell r="K16">
            <v>11126531.339999998</v>
          </cell>
          <cell r="L16">
            <v>14697442.819999998</v>
          </cell>
          <cell r="M16">
            <v>11348666.249999998</v>
          </cell>
        </row>
        <row r="17">
          <cell r="B17">
            <v>6759741.4299999997</v>
          </cell>
          <cell r="C17">
            <v>5962303.3300000001</v>
          </cell>
          <cell r="D17">
            <v>5127514.04</v>
          </cell>
          <cell r="E17">
            <v>7049221.0599999996</v>
          </cell>
          <cell r="F17">
            <v>5549581.2199999997</v>
          </cell>
          <cell r="G17">
            <v>7793969.9900000002</v>
          </cell>
          <cell r="H17">
            <v>5536064.4699999997</v>
          </cell>
          <cell r="I17">
            <v>6465595.7300000004</v>
          </cell>
          <cell r="J17">
            <v>6579077.1100000003</v>
          </cell>
          <cell r="K17">
            <v>6587824.8300000001</v>
          </cell>
          <cell r="L17">
            <v>7179250.4299999997</v>
          </cell>
          <cell r="M17">
            <v>6485187.1100000003</v>
          </cell>
        </row>
        <row r="18">
          <cell r="B18">
            <v>3499765.62</v>
          </cell>
          <cell r="C18">
            <v>1826622.51</v>
          </cell>
          <cell r="D18">
            <v>2197251.71</v>
          </cell>
          <cell r="E18">
            <v>3265968.43</v>
          </cell>
          <cell r="F18">
            <v>3331318.19</v>
          </cell>
          <cell r="G18">
            <v>3263625.95</v>
          </cell>
          <cell r="H18">
            <v>2980145.49</v>
          </cell>
          <cell r="I18">
            <v>3336276.61</v>
          </cell>
          <cell r="J18">
            <v>2931862.72</v>
          </cell>
          <cell r="K18">
            <v>3177619.77</v>
          </cell>
          <cell r="L18">
            <v>2901834.26</v>
          </cell>
          <cell r="M18">
            <v>3928078.95</v>
          </cell>
        </row>
        <row r="19">
          <cell r="B19">
            <v>2304214.27</v>
          </cell>
          <cell r="C19">
            <v>2841721.41</v>
          </cell>
          <cell r="D19">
            <v>3201269.72</v>
          </cell>
          <cell r="E19">
            <v>3580366.66</v>
          </cell>
          <cell r="F19">
            <v>2942646.15</v>
          </cell>
          <cell r="G19">
            <v>3654452.16</v>
          </cell>
          <cell r="H19">
            <v>3476153.26</v>
          </cell>
          <cell r="I19">
            <v>3135885.43</v>
          </cell>
          <cell r="J19">
            <v>3342263.79</v>
          </cell>
          <cell r="K19">
            <v>3679664.27</v>
          </cell>
          <cell r="L19">
            <v>3211140.17</v>
          </cell>
          <cell r="M19">
            <v>5119429.1900000004</v>
          </cell>
        </row>
        <row r="20">
          <cell r="B20">
            <v>9719148.1599999983</v>
          </cell>
          <cell r="C20">
            <v>9144097.8100000005</v>
          </cell>
          <cell r="D20">
            <v>8518960.290000001</v>
          </cell>
          <cell r="E20">
            <v>11607396.060000001</v>
          </cell>
          <cell r="F20">
            <v>9884129.5600000024</v>
          </cell>
          <cell r="G20">
            <v>10758474.880000001</v>
          </cell>
          <cell r="H20">
            <v>9141406.4700000007</v>
          </cell>
          <cell r="I20">
            <v>9924448.1600000001</v>
          </cell>
          <cell r="J20">
            <v>10541498.249999998</v>
          </cell>
          <cell r="K20">
            <v>12765511.160000002</v>
          </cell>
          <cell r="L20">
            <v>9341697.4900000021</v>
          </cell>
          <cell r="M20">
            <v>8554677.8300000001</v>
          </cell>
        </row>
        <row r="21">
          <cell r="B21">
            <v>402769.04</v>
          </cell>
          <cell r="C21">
            <v>519785.8</v>
          </cell>
          <cell r="D21">
            <v>365078.55</v>
          </cell>
          <cell r="E21">
            <v>381950.5</v>
          </cell>
          <cell r="F21">
            <v>317234.95</v>
          </cell>
          <cell r="G21">
            <v>433074.4</v>
          </cell>
          <cell r="H21">
            <v>329109.71000000002</v>
          </cell>
          <cell r="I21">
            <v>500580.23</v>
          </cell>
          <cell r="J21">
            <v>486183.73</v>
          </cell>
          <cell r="K21">
            <v>195529.73</v>
          </cell>
          <cell r="L21">
            <v>353036.64</v>
          </cell>
          <cell r="M21">
            <v>383660.57</v>
          </cell>
        </row>
        <row r="22">
          <cell r="B22">
            <v>6581008.9800000014</v>
          </cell>
          <cell r="C22">
            <v>4445591.67</v>
          </cell>
          <cell r="D22">
            <v>5597537.9699999997</v>
          </cell>
          <cell r="E22">
            <v>5843165.2300000014</v>
          </cell>
          <cell r="F22">
            <v>4876925.29</v>
          </cell>
          <cell r="G22">
            <v>5270925.6900000004</v>
          </cell>
          <cell r="H22">
            <v>5241591.99</v>
          </cell>
          <cell r="I22">
            <v>5286253.3899999997</v>
          </cell>
          <cell r="J22">
            <v>4975548.6500000004</v>
          </cell>
          <cell r="K22">
            <v>7253864.9500000011</v>
          </cell>
          <cell r="L22">
            <v>9212476.9700000025</v>
          </cell>
          <cell r="M22">
            <v>15781973.879999999</v>
          </cell>
        </row>
        <row r="23">
          <cell r="B23">
            <v>2371259.070000004</v>
          </cell>
          <cell r="C23">
            <v>816848.24999999907</v>
          </cell>
          <cell r="D23">
            <v>1053570.2799999998</v>
          </cell>
          <cell r="E23">
            <v>1781887.4300000006</v>
          </cell>
          <cell r="G23">
            <v>2147999.6999999983</v>
          </cell>
          <cell r="H23">
            <v>1086276.1099999994</v>
          </cell>
          <cell r="I23">
            <v>873340.94999999925</v>
          </cell>
          <cell r="J23">
            <v>988983.18000000063</v>
          </cell>
          <cell r="K23">
            <v>2505655.3600000003</v>
          </cell>
          <cell r="L23">
            <v>3946986.39</v>
          </cell>
          <cell r="M23">
            <v>1982093.31</v>
          </cell>
          <cell r="N23">
            <v>1692147.8599999999</v>
          </cell>
        </row>
        <row r="24">
          <cell r="B24">
            <v>764779.32</v>
          </cell>
          <cell r="C24">
            <v>548498.1</v>
          </cell>
          <cell r="D24">
            <v>644829.98</v>
          </cell>
          <cell r="E24">
            <v>801633.87</v>
          </cell>
          <cell r="F24">
            <v>710957.58</v>
          </cell>
          <cell r="G24">
            <v>911997.05</v>
          </cell>
          <cell r="H24">
            <v>726164.49</v>
          </cell>
          <cell r="I24">
            <v>553399.30000000005</v>
          </cell>
          <cell r="J24">
            <v>622464.78</v>
          </cell>
          <cell r="K24">
            <v>612679.6</v>
          </cell>
          <cell r="L24">
            <v>550273.44999999995</v>
          </cell>
          <cell r="M24">
            <v>822655.07</v>
          </cell>
        </row>
        <row r="26">
          <cell r="B26">
            <v>953363.36</v>
          </cell>
          <cell r="C26">
            <v>910494.35</v>
          </cell>
          <cell r="D26">
            <v>1123918</v>
          </cell>
          <cell r="E26">
            <v>965562.86</v>
          </cell>
          <cell r="F26">
            <v>1079829.8700000001</v>
          </cell>
          <cell r="G26">
            <v>1042154.53</v>
          </cell>
          <cell r="H26">
            <v>1110038.8899999999</v>
          </cell>
          <cell r="I26">
            <v>1178261.6399999999</v>
          </cell>
          <cell r="J26">
            <v>1102518.04</v>
          </cell>
          <cell r="K26">
            <v>1103784.27</v>
          </cell>
          <cell r="L26">
            <v>1176352.54</v>
          </cell>
          <cell r="M26">
            <v>1195339.1000000001</v>
          </cell>
        </row>
        <row r="27">
          <cell r="B27">
            <v>90152.47</v>
          </cell>
          <cell r="C27">
            <v>68822.63</v>
          </cell>
          <cell r="D27">
            <v>69880.84</v>
          </cell>
          <cell r="E27">
            <v>64639.58</v>
          </cell>
          <cell r="F27">
            <v>74664.61</v>
          </cell>
          <cell r="G27">
            <v>85502.69</v>
          </cell>
          <cell r="H27">
            <v>75943.58</v>
          </cell>
          <cell r="I27">
            <v>78221.95</v>
          </cell>
          <cell r="J27">
            <v>106054.15</v>
          </cell>
          <cell r="K27">
            <v>108522.89</v>
          </cell>
          <cell r="L27">
            <v>93362.96</v>
          </cell>
          <cell r="M27">
            <v>99410.51</v>
          </cell>
        </row>
        <row r="28">
          <cell r="B28">
            <v>794214.82</v>
          </cell>
          <cell r="C28">
            <v>423613.93</v>
          </cell>
          <cell r="D28">
            <v>509741.03</v>
          </cell>
          <cell r="E28">
            <v>710590.53</v>
          </cell>
          <cell r="F28">
            <v>658867.77</v>
          </cell>
          <cell r="G28">
            <v>855968.81</v>
          </cell>
          <cell r="H28">
            <v>917361.63</v>
          </cell>
          <cell r="I28">
            <v>760783.59</v>
          </cell>
          <cell r="J28">
            <v>744544.68</v>
          </cell>
          <cell r="K28">
            <v>867605.24</v>
          </cell>
          <cell r="L28">
            <v>817587.74</v>
          </cell>
          <cell r="M28">
            <v>860747.03</v>
          </cell>
        </row>
        <row r="29">
          <cell r="B29">
            <v>17474850.650000002</v>
          </cell>
          <cell r="C29">
            <v>15787166.489999996</v>
          </cell>
          <cell r="D29">
            <v>14731548.869999999</v>
          </cell>
          <cell r="E29">
            <v>15639229.08</v>
          </cell>
          <cell r="F29">
            <v>16619367</v>
          </cell>
          <cell r="G29">
            <v>14258208.600000001</v>
          </cell>
          <cell r="H29">
            <v>17620862.469999999</v>
          </cell>
          <cell r="I29">
            <v>17603901.879999999</v>
          </cell>
          <cell r="J29">
            <v>16093920.289999999</v>
          </cell>
          <cell r="K29">
            <v>15418443.390000001</v>
          </cell>
          <cell r="L29">
            <v>17994314.050000001</v>
          </cell>
          <cell r="M29">
            <v>16089646.269999998</v>
          </cell>
        </row>
        <row r="30">
          <cell r="B30">
            <v>6346885.2300000004</v>
          </cell>
          <cell r="C30">
            <v>3010536.34</v>
          </cell>
          <cell r="D30">
            <v>2546203.2000000002</v>
          </cell>
          <cell r="E30">
            <v>3578443.83</v>
          </cell>
          <cell r="F30">
            <v>3344362.57</v>
          </cell>
          <cell r="G30">
            <v>3107657.89</v>
          </cell>
          <cell r="H30">
            <v>3500501.39</v>
          </cell>
          <cell r="I30">
            <v>3478176.12</v>
          </cell>
          <cell r="J30">
            <v>3001360.28</v>
          </cell>
          <cell r="K30">
            <v>2647446.4700000002</v>
          </cell>
          <cell r="L30">
            <v>3752111.49</v>
          </cell>
          <cell r="M30">
            <v>3301561.19</v>
          </cell>
        </row>
        <row r="31">
          <cell r="B31">
            <v>5083993.8099999996</v>
          </cell>
          <cell r="C31">
            <v>5778063.0899999999</v>
          </cell>
          <cell r="D31">
            <v>5947951.7999999998</v>
          </cell>
          <cell r="E31">
            <v>6184505.8100000015</v>
          </cell>
          <cell r="F31">
            <v>5839684.4500000002</v>
          </cell>
          <cell r="G31">
            <v>6576952.5900000008</v>
          </cell>
          <cell r="H31">
            <v>6292094.9799999986</v>
          </cell>
          <cell r="I31">
            <v>7079035.7200000007</v>
          </cell>
          <cell r="J31">
            <v>6427080.1899999995</v>
          </cell>
          <cell r="K31">
            <v>6422056.3800000008</v>
          </cell>
          <cell r="L31">
            <v>6759119.0800000001</v>
          </cell>
          <cell r="M31">
            <v>7366272.9800000004</v>
          </cell>
        </row>
        <row r="32">
          <cell r="B32">
            <v>1963334.84</v>
          </cell>
          <cell r="C32">
            <v>2255742.7200000002</v>
          </cell>
          <cell r="D32">
            <v>2107690.7200000002</v>
          </cell>
          <cell r="E32">
            <v>2424940.92</v>
          </cell>
          <cell r="F32">
            <v>2714639.91</v>
          </cell>
          <cell r="G32">
            <v>2708693.39</v>
          </cell>
          <cell r="H32">
            <v>2575293.5499999998</v>
          </cell>
          <cell r="I32">
            <v>2993235.64</v>
          </cell>
          <cell r="J32">
            <v>3169507.27</v>
          </cell>
          <cell r="K32">
            <v>3117293.71</v>
          </cell>
          <cell r="L32">
            <v>2571675.69</v>
          </cell>
          <cell r="M32">
            <v>2852211.99</v>
          </cell>
        </row>
        <row r="33">
          <cell r="B33">
            <v>6671781.1500000004</v>
          </cell>
          <cell r="C33">
            <v>6297012.5300000003</v>
          </cell>
          <cell r="D33">
            <v>5218862.4000000004</v>
          </cell>
          <cell r="E33">
            <v>6041369.1100000003</v>
          </cell>
          <cell r="F33">
            <v>4969988.07</v>
          </cell>
          <cell r="G33">
            <v>6014040.0700000003</v>
          </cell>
          <cell r="H33">
            <v>5720995.5999999996</v>
          </cell>
          <cell r="I33">
            <v>5766345.1600000001</v>
          </cell>
          <cell r="J33">
            <v>5636419.8499999996</v>
          </cell>
          <cell r="K33">
            <v>6005732.2199999997</v>
          </cell>
          <cell r="L33">
            <v>6000385.7599999998</v>
          </cell>
          <cell r="M33">
            <v>6736648.0899999999</v>
          </cell>
        </row>
        <row r="34">
          <cell r="B34">
            <v>13984184.750000004</v>
          </cell>
          <cell r="C34">
            <v>10437277.149999999</v>
          </cell>
          <cell r="D34">
            <v>9670141.9099999983</v>
          </cell>
          <cell r="E34">
            <v>9412033.0499999989</v>
          </cell>
          <cell r="F34">
            <v>10008725.9</v>
          </cell>
          <cell r="G34">
            <v>10460766.089999998</v>
          </cell>
          <cell r="H34">
            <v>10694998.210000001</v>
          </cell>
          <cell r="I34">
            <v>10480302.050000003</v>
          </cell>
          <cell r="J34">
            <v>10359704.939999999</v>
          </cell>
          <cell r="K34">
            <v>8709722.3300000001</v>
          </cell>
          <cell r="L34">
            <v>9951271.5799999982</v>
          </cell>
          <cell r="M34">
            <v>9973684.5800000001</v>
          </cell>
        </row>
        <row r="35">
          <cell r="B35">
            <v>10516884.960000001</v>
          </cell>
          <cell r="C35">
            <v>4984959.4800000004</v>
          </cell>
          <cell r="D35">
            <v>5732944.4900000002</v>
          </cell>
          <cell r="E35">
            <v>6113193.9700000007</v>
          </cell>
          <cell r="F35">
            <v>5254146.41</v>
          </cell>
          <cell r="G35">
            <v>6556475.2899999991</v>
          </cell>
          <cell r="H35">
            <v>7545401.25</v>
          </cell>
          <cell r="I35">
            <v>6001647.4500000002</v>
          </cell>
          <cell r="J35">
            <v>6713160.0900000008</v>
          </cell>
          <cell r="K35">
            <v>6436485.3100000005</v>
          </cell>
          <cell r="L35">
            <v>5862705.2200000007</v>
          </cell>
          <cell r="M35">
            <v>8806095.75</v>
          </cell>
        </row>
        <row r="36">
          <cell r="B36">
            <v>3735117.98</v>
          </cell>
          <cell r="C36">
            <v>3098697.43</v>
          </cell>
          <cell r="D36">
            <v>3172639.85</v>
          </cell>
          <cell r="E36">
            <v>3947741.24</v>
          </cell>
          <cell r="F36">
            <v>3790324.61</v>
          </cell>
          <cell r="G36">
            <v>4114295.57</v>
          </cell>
          <cell r="H36">
            <v>3709531.44</v>
          </cell>
          <cell r="I36">
            <v>4060956.06</v>
          </cell>
          <cell r="J36">
            <v>4044332.52</v>
          </cell>
          <cell r="K36">
            <v>3781203.73</v>
          </cell>
          <cell r="L36">
            <v>4393435.62</v>
          </cell>
          <cell r="M36">
            <v>4309031.33</v>
          </cell>
        </row>
        <row r="37">
          <cell r="B37">
            <v>20677114.98</v>
          </cell>
          <cell r="C37">
            <v>11641473.16</v>
          </cell>
          <cell r="D37">
            <v>9043216.8900000006</v>
          </cell>
          <cell r="E37">
            <v>10706865.25</v>
          </cell>
          <cell r="F37">
            <v>10011214.58</v>
          </cell>
          <cell r="G37">
            <v>12600827.149999999</v>
          </cell>
          <cell r="H37">
            <v>12905701.290000001</v>
          </cell>
          <cell r="I37">
            <v>14642731.990000002</v>
          </cell>
          <cell r="J37">
            <v>13487333.02</v>
          </cell>
          <cell r="K37">
            <v>10674078.800000001</v>
          </cell>
          <cell r="L37">
            <v>12449746.460000001</v>
          </cell>
          <cell r="M37">
            <v>12759361.43</v>
          </cell>
        </row>
        <row r="39">
          <cell r="B39">
            <v>2377070.33</v>
          </cell>
          <cell r="C39">
            <v>934765.85</v>
          </cell>
          <cell r="D39">
            <v>1468928.4</v>
          </cell>
          <cell r="E39">
            <v>1363227.45</v>
          </cell>
          <cell r="F39">
            <v>828604.26</v>
          </cell>
          <cell r="G39">
            <v>680168.01</v>
          </cell>
          <cell r="H39">
            <v>1108596.45</v>
          </cell>
          <cell r="I39">
            <v>656989.26</v>
          </cell>
          <cell r="J39">
            <v>712393.82999999984</v>
          </cell>
          <cell r="K39">
            <v>345177.11</v>
          </cell>
          <cell r="L39">
            <v>707561.91999999993</v>
          </cell>
          <cell r="M39">
            <v>322548.42</v>
          </cell>
        </row>
        <row r="40">
          <cell r="B40">
            <v>4314974.21</v>
          </cell>
          <cell r="C40">
            <v>3198626.79</v>
          </cell>
          <cell r="D40">
            <v>2537499.1</v>
          </cell>
          <cell r="E40">
            <v>2490225.0299999998</v>
          </cell>
          <cell r="F40">
            <v>2970463.12</v>
          </cell>
          <cell r="G40">
            <v>2558969.0699999998</v>
          </cell>
          <cell r="H40">
            <v>3726323.38</v>
          </cell>
          <cell r="I40">
            <v>3380263.51</v>
          </cell>
          <cell r="J40">
            <v>2726412.95</v>
          </cell>
          <cell r="K40">
            <v>3229999.84</v>
          </cell>
          <cell r="L40">
            <v>3407289.99</v>
          </cell>
          <cell r="M40">
            <v>3762302.85</v>
          </cell>
        </row>
        <row r="42">
          <cell r="B42">
            <v>75641390.450000003</v>
          </cell>
          <cell r="C42">
            <v>68077574.609999999</v>
          </cell>
          <cell r="D42">
            <v>66030433.230000004</v>
          </cell>
          <cell r="E42">
            <v>82754455.920000017</v>
          </cell>
          <cell r="F42">
            <v>79837850.889999986</v>
          </cell>
          <cell r="G42">
            <v>80020402.829999998</v>
          </cell>
          <cell r="H42">
            <v>78053186.260000005</v>
          </cell>
          <cell r="I42">
            <v>78601501.669999987</v>
          </cell>
          <cell r="J42">
            <v>82484343.519999996</v>
          </cell>
          <cell r="K42">
            <v>74280177.679999992</v>
          </cell>
          <cell r="L42">
            <v>83325195.169999987</v>
          </cell>
          <cell r="M42">
            <v>77664439.229999989</v>
          </cell>
        </row>
        <row r="43">
          <cell r="B43">
            <v>80819230.420000002</v>
          </cell>
          <cell r="C43">
            <v>64293113</v>
          </cell>
          <cell r="D43">
            <v>64678129.260000013</v>
          </cell>
          <cell r="E43">
            <v>69188444.609999999</v>
          </cell>
          <cell r="F43">
            <v>75750620.899999991</v>
          </cell>
          <cell r="G43">
            <v>72563592.570000008</v>
          </cell>
          <cell r="H43">
            <v>70147019.049999997</v>
          </cell>
          <cell r="I43">
            <v>87752322.110000014</v>
          </cell>
          <cell r="J43">
            <v>71742061.220000014</v>
          </cell>
          <cell r="K43">
            <v>79494813.819999978</v>
          </cell>
          <cell r="L43">
            <v>67591381.899999991</v>
          </cell>
          <cell r="M43">
            <v>69823281.709999993</v>
          </cell>
        </row>
        <row r="44">
          <cell r="B44">
            <v>28265619.93</v>
          </cell>
          <cell r="C44">
            <v>25754338.299999997</v>
          </cell>
          <cell r="D44">
            <v>24684342.73</v>
          </cell>
          <cell r="E44">
            <v>27503392.609999999</v>
          </cell>
          <cell r="F44">
            <v>25924543.919999998</v>
          </cell>
          <cell r="G44">
            <v>27095211.780000001</v>
          </cell>
          <cell r="H44">
            <v>27347972.989999998</v>
          </cell>
          <cell r="I44">
            <v>26093535.09</v>
          </cell>
          <cell r="J44">
            <v>27526370.32</v>
          </cell>
          <cell r="K44">
            <v>29692222.25</v>
          </cell>
          <cell r="L44">
            <v>1283311.72</v>
          </cell>
          <cell r="M44">
            <v>16151631.25</v>
          </cell>
        </row>
        <row r="45">
          <cell r="B45">
            <v>27631198.420000002</v>
          </cell>
          <cell r="C45">
            <v>25516951.949999992</v>
          </cell>
          <cell r="D45">
            <v>29799285.490000002</v>
          </cell>
          <cell r="E45">
            <v>41579474.790000007</v>
          </cell>
          <cell r="F45">
            <v>32056971.589999996</v>
          </cell>
          <cell r="G45">
            <v>36037214.089999996</v>
          </cell>
          <cell r="H45">
            <v>31303765.800000004</v>
          </cell>
          <cell r="I45">
            <v>32768504.809999995</v>
          </cell>
          <cell r="J45">
            <v>38977381.980000004</v>
          </cell>
          <cell r="K45">
            <v>34758807.099999994</v>
          </cell>
          <cell r="L45">
            <v>35540067.350000001</v>
          </cell>
          <cell r="M45">
            <v>37027945.089999996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ção 2008"/>
      <sheetName val="CADASTRO ICMS"/>
      <sheetName val="BASE_TAB_4"/>
      <sheetName val="TAB4.1_2009"/>
      <sheetName val="TAB4.2_2010"/>
      <sheetName val="TABELA 3"/>
      <sheetName val="Graf_Sit Rec pizza"/>
      <sheetName val="Graf_Ativ Econ pizza"/>
      <sheetName val="Plan1"/>
      <sheetName val="base_TD maiores"/>
      <sheetName val="Tab_Din"/>
      <sheetName val="Rasc_Sit_Rec"/>
      <sheetName val="Graf_Sit Rec mês"/>
      <sheetName val="Graf_Sit Rec acum"/>
      <sheetName val="Rasc_Ativ Econ"/>
      <sheetName val="Graf_Ativ Econ mês"/>
      <sheetName val="Graf_Ativ Econ acum"/>
      <sheetName val="VAREJO"/>
      <sheetName val="Graf_Varejo"/>
      <sheetName val="GRAF_EVOL_ATACADO"/>
      <sheetName val="evol_atacado"/>
      <sheetName val="brasil"/>
    </sheetNames>
    <sheetDataSet>
      <sheetData sheetId="0"/>
      <sheetData sheetId="1"/>
      <sheetData sheetId="2"/>
      <sheetData sheetId="3"/>
      <sheetData sheetId="4">
        <row r="21">
          <cell r="F21">
            <v>1269.5779599999989</v>
          </cell>
        </row>
      </sheetData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ASTRO ICMS"/>
      <sheetName val="BASE_TAB_4"/>
      <sheetName val="TAB4.1_2010"/>
      <sheetName val="TAB4.2_2011"/>
      <sheetName val="TABELA 3 SIGGO"/>
      <sheetName val="Graf_Sit Rec pizza"/>
      <sheetName val="Rasc_Sit_Rec SIGGO"/>
      <sheetName val="Graf_Sit Rec mês SIGGO"/>
      <sheetName val="Graf_ Sit Rec acum SIGG"/>
      <sheetName val="base_TD maiores"/>
      <sheetName val="Tab_Din (2)"/>
      <sheetName val="Tab_Din"/>
      <sheetName val="Incentivado"/>
      <sheetName val="Rasc_Ativ Econ"/>
      <sheetName val="Plan1"/>
      <sheetName val="Graf_Ativ Econ pizza"/>
      <sheetName val="Graf_Ativ Eco mês"/>
      <sheetName val="Graf_Ativ_Econ_acum"/>
      <sheetName val="VAREJO"/>
      <sheetName val="Graf_Varejo"/>
      <sheetName val="Graf_ativ_econ_pizza_acum_sec"/>
      <sheetName val="INCENT_SEC"/>
      <sheetName val="Rasc_at_SEC"/>
      <sheetName val="Gra_at_ec_mês_sec"/>
      <sheetName val="Gra_at_ec_acum_sec"/>
      <sheetName val="brasil"/>
    </sheetNames>
    <sheetDataSet>
      <sheetData sheetId="0"/>
      <sheetData sheetId="1">
        <row r="3">
          <cell r="W3">
            <v>316922.2</v>
          </cell>
        </row>
        <row r="4">
          <cell r="W4">
            <v>2339026.5299999998</v>
          </cell>
        </row>
        <row r="5">
          <cell r="W5">
            <v>16742660.430000002</v>
          </cell>
        </row>
        <row r="6">
          <cell r="W6">
            <v>12668725.560000001</v>
          </cell>
        </row>
        <row r="7">
          <cell r="W7">
            <v>23408.22</v>
          </cell>
        </row>
        <row r="8">
          <cell r="W8">
            <v>125902.95</v>
          </cell>
        </row>
        <row r="9">
          <cell r="W9">
            <v>2885336.47</v>
          </cell>
        </row>
        <row r="10">
          <cell r="W10">
            <v>135865.12</v>
          </cell>
        </row>
        <row r="11">
          <cell r="W11">
            <v>7723193.169999999</v>
          </cell>
        </row>
        <row r="12">
          <cell r="W12">
            <v>3405717.41</v>
          </cell>
        </row>
        <row r="14">
          <cell r="W14">
            <v>15317844.659999996</v>
          </cell>
        </row>
        <row r="15">
          <cell r="W15">
            <v>4013721.46</v>
          </cell>
        </row>
        <row r="16">
          <cell r="W16">
            <v>11379074.059999999</v>
          </cell>
        </row>
        <row r="17">
          <cell r="W17">
            <v>7271465.2400000002</v>
          </cell>
        </row>
        <row r="18">
          <cell r="W18">
            <v>3298477.96</v>
          </cell>
        </row>
        <row r="19">
          <cell r="W19">
            <v>3446034.62</v>
          </cell>
        </row>
        <row r="20">
          <cell r="W20">
            <v>10168684.110000001</v>
          </cell>
        </row>
        <row r="21">
          <cell r="W21">
            <v>213993.12</v>
          </cell>
        </row>
        <row r="22">
          <cell r="W22">
            <v>5671182.1500000004</v>
          </cell>
        </row>
        <row r="23">
          <cell r="W23">
            <v>1820118.9499999997</v>
          </cell>
        </row>
        <row r="24">
          <cell r="W24">
            <v>569732.1</v>
          </cell>
        </row>
        <row r="26">
          <cell r="W26">
            <v>636642.37</v>
          </cell>
        </row>
        <row r="27">
          <cell r="W27">
            <v>135455.26</v>
          </cell>
        </row>
        <row r="28">
          <cell r="W28">
            <v>823675.04</v>
          </cell>
        </row>
        <row r="29">
          <cell r="W29">
            <v>18975690.619999997</v>
          </cell>
        </row>
        <row r="30">
          <cell r="W30">
            <v>6818476.4500000002</v>
          </cell>
        </row>
        <row r="31">
          <cell r="W31">
            <v>7936070.040000001</v>
          </cell>
        </row>
        <row r="32">
          <cell r="W32">
            <v>3079018.5</v>
          </cell>
        </row>
        <row r="33">
          <cell r="W33">
            <v>2490453.1800000002</v>
          </cell>
        </row>
        <row r="34">
          <cell r="W34">
            <v>10879413.210000006</v>
          </cell>
        </row>
        <row r="35">
          <cell r="W35">
            <v>8126624.1699999999</v>
          </cell>
        </row>
        <row r="36">
          <cell r="W36">
            <v>4361979.54</v>
          </cell>
        </row>
        <row r="37">
          <cell r="W37">
            <v>11243641.029999999</v>
          </cell>
        </row>
        <row r="39">
          <cell r="W39">
            <v>439306.95</v>
          </cell>
        </row>
        <row r="40">
          <cell r="W40">
            <v>3182535.01</v>
          </cell>
        </row>
        <row r="42">
          <cell r="W42">
            <v>91296389.109999999</v>
          </cell>
        </row>
        <row r="43">
          <cell r="W43">
            <v>79454375.080000013</v>
          </cell>
        </row>
        <row r="44">
          <cell r="W44">
            <v>31586382.040000003</v>
          </cell>
        </row>
        <row r="45">
          <cell r="W45">
            <v>32359400.029999997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TAB 6"/>
      <sheetName val="TABELA 6.1(2011)"/>
      <sheetName val="TABELA 6.2(2012)"/>
      <sheetName val="Rasc_Ativ_Econ"/>
      <sheetName val="(G15) Ativ Econ no Mês pizza"/>
      <sheetName val="(G16) Ativ_Econ no Mês"/>
      <sheetName val="(G17) Ativ_Econ acum"/>
      <sheetName val="Cadastro_ISS"/>
      <sheetName val="base link"/>
      <sheetName val="TABELA 5.0"/>
      <sheetName val="Tab_Sit_REC_Mês_Acum"/>
      <sheetName val="Rasc_Sit_Rec(indice)"/>
      <sheetName val="(G12) Sit Rec no Mês"/>
      <sheetName val="(G13) Sit Rec no Mês"/>
      <sheetName val="(G14) Sit Rec acum"/>
      <sheetName val="ICS X ISS"/>
      <sheetName val="Gráf1 - ICS"/>
      <sheetName val="Evolução mod. recolh."/>
      <sheetName val="Evolução revista"/>
      <sheetName val="Plan1"/>
    </sheetNames>
    <sheetDataSet>
      <sheetData sheetId="0">
        <row r="4">
          <cell r="A4" t="str">
            <v>ADVOCACIA</v>
          </cell>
        </row>
        <row r="5">
          <cell r="A5" t="str">
            <v>AGENCIAMENTO DE MÃO-DE-OBRA E SIMILARES</v>
          </cell>
        </row>
        <row r="6">
          <cell r="A6" t="str">
            <v>ALIMENTAÇÃO</v>
          </cell>
        </row>
        <row r="7">
          <cell r="A7" t="str">
            <v>ASSISTÊNCIA SOCIAL</v>
          </cell>
        </row>
        <row r="8">
          <cell r="A8" t="str">
            <v>CABELEIREIROS E SIMILARES</v>
          </cell>
        </row>
        <row r="9">
          <cell r="A9" t="str">
            <v>CARTÓRIOS</v>
          </cell>
        </row>
        <row r="10">
          <cell r="A10" t="str">
            <v>COMUNICAÇÃO</v>
          </cell>
        </row>
        <row r="11">
          <cell r="A11" t="str">
            <v>CONDICIONAMENTO FISICO</v>
          </cell>
        </row>
        <row r="12">
          <cell r="A12" t="str">
            <v>CONSTRUÇÃO CIVIL</v>
          </cell>
        </row>
        <row r="13">
          <cell r="A13" t="str">
            <v>CONSULTORIA E CONTABILIDADE</v>
          </cell>
        </row>
        <row r="14">
          <cell r="A14" t="str">
            <v>DIVERSÕES</v>
          </cell>
        </row>
        <row r="15">
          <cell r="A15" t="str">
            <v>ENSINO</v>
          </cell>
        </row>
        <row r="16">
          <cell r="A16" t="str">
            <v>ESTACIONAMENTOS DE VEÍCULOS</v>
          </cell>
        </row>
        <row r="17">
          <cell r="A17" t="str">
            <v>FUNERÁRIAS</v>
          </cell>
        </row>
        <row r="18">
          <cell r="A18" t="str">
            <v>GRÁFICA E EDITORAÇÃO</v>
          </cell>
        </row>
        <row r="19">
          <cell r="A19" t="str">
            <v>HOTELARIA</v>
          </cell>
        </row>
        <row r="20">
          <cell r="A20" t="str">
            <v>IMOBILIÁRIA</v>
          </cell>
        </row>
        <row r="21">
          <cell r="A21" t="str">
            <v>INFORMÁTICA</v>
          </cell>
        </row>
        <row r="22">
          <cell r="A22" t="str">
            <v>INSTITUIÇÕES FINANCEIRAS E DE SEGURO</v>
          </cell>
        </row>
        <row r="23">
          <cell r="A23" t="str">
            <v>LAVANDERIAS</v>
          </cell>
        </row>
        <row r="24">
          <cell r="A24" t="str">
            <v>LIMPEZA</v>
          </cell>
        </row>
        <row r="25">
          <cell r="A25" t="str">
            <v>LOCAÇÃO DE VEÍCULOS</v>
          </cell>
        </row>
        <row r="26">
          <cell r="A26" t="str">
            <v>MANUTENÇÃO E ASSISTÊNCIA TÉCNICA</v>
          </cell>
        </row>
        <row r="27">
          <cell r="A27" t="str">
            <v>ÓTICAS</v>
          </cell>
        </row>
        <row r="28">
          <cell r="A28" t="str">
            <v>OUTROS SERVIÇOS</v>
          </cell>
        </row>
        <row r="29">
          <cell r="A29" t="str">
            <v>OUTROS SETORES</v>
          </cell>
        </row>
        <row r="30">
          <cell r="A30" t="str">
            <v>PUBLICIDADE</v>
          </cell>
        </row>
        <row r="31">
          <cell r="A31" t="str">
            <v xml:space="preserve">REPARAÇÃO DE VEÍCULOS </v>
          </cell>
        </row>
        <row r="32">
          <cell r="A32" t="str">
            <v>REPRESENTAÇÃO COMERCIAL</v>
          </cell>
        </row>
        <row r="33">
          <cell r="A33" t="str">
            <v>SANEAMENTO BÁSICO</v>
          </cell>
        </row>
        <row r="34">
          <cell r="A34" t="str">
            <v>SAÚDE E VETERINÁRIA</v>
          </cell>
        </row>
        <row r="35">
          <cell r="A35" t="str">
            <v>SEGURANÇA</v>
          </cell>
        </row>
        <row r="36">
          <cell r="A36" t="str">
            <v>SERVIÇO PÚBLICO</v>
          </cell>
        </row>
        <row r="37">
          <cell r="A37" t="str">
            <v>TRANSPORTE</v>
          </cell>
        </row>
        <row r="38">
          <cell r="A38" t="str">
            <v>TURISMO</v>
          </cell>
        </row>
        <row r="39">
          <cell r="A39" t="str">
            <v>VÍDEO, FOTO E SIMILARES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3"/>
  <sheetViews>
    <sheetView zoomScaleNormal="100" workbookViewId="0">
      <selection activeCell="O14" sqref="O14"/>
    </sheetView>
  </sheetViews>
  <sheetFormatPr defaultColWidth="8.88671875" defaultRowHeight="13.2" x14ac:dyDescent="0.25"/>
  <cols>
    <col min="1" max="1" width="10" style="89" customWidth="1"/>
    <col min="2" max="2" width="12.5546875" style="89" bestFit="1" customWidth="1"/>
    <col min="3" max="3" width="11.5546875" style="89" bestFit="1" customWidth="1"/>
    <col min="4" max="4" width="12" style="89" customWidth="1"/>
    <col min="5" max="6" width="11.5546875" style="89" bestFit="1" customWidth="1"/>
    <col min="7" max="8" width="12.5546875" style="89" bestFit="1" customWidth="1"/>
    <col min="9" max="9" width="12" style="89" bestFit="1" customWidth="1"/>
    <col min="10" max="10" width="11.5546875" style="89" bestFit="1" customWidth="1"/>
    <col min="11" max="11" width="10.5546875" style="89" bestFit="1" customWidth="1"/>
    <col min="12" max="12" width="13.6640625" style="89" bestFit="1" customWidth="1"/>
    <col min="13" max="13" width="13.109375" style="89" bestFit="1" customWidth="1"/>
    <col min="14" max="14" width="11.5546875" bestFit="1" customWidth="1"/>
    <col min="15" max="15" width="15.109375" bestFit="1" customWidth="1"/>
    <col min="16" max="16" width="14.88671875" customWidth="1"/>
    <col min="17" max="17" width="15.109375" bestFit="1" customWidth="1"/>
    <col min="18" max="18" width="13.6640625" bestFit="1" customWidth="1"/>
    <col min="19" max="19" width="14.88671875" customWidth="1"/>
    <col min="20" max="21" width="15.33203125" bestFit="1" customWidth="1"/>
    <col min="22" max="22" width="15.5546875" customWidth="1"/>
    <col min="23" max="23" width="16.33203125" customWidth="1"/>
    <col min="24" max="24" width="14.109375" bestFit="1" customWidth="1"/>
    <col min="25" max="25" width="15.88671875" bestFit="1" customWidth="1"/>
    <col min="26" max="26" width="20" bestFit="1" customWidth="1"/>
    <col min="27" max="31" width="9.109375" customWidth="1"/>
    <col min="32" max="16384" width="8.88671875" style="89"/>
  </cols>
  <sheetData>
    <row r="1" spans="1:31" s="81" customFormat="1" ht="13.5" customHeight="1" x14ac:dyDescent="0.25">
      <c r="A1" s="215" t="s">
        <v>171</v>
      </c>
      <c r="B1" s="216"/>
      <c r="C1" s="216"/>
      <c r="D1" s="216"/>
      <c r="E1" s="216"/>
      <c r="F1" s="216"/>
      <c r="G1" s="216"/>
      <c r="H1" s="216"/>
      <c r="I1" s="216"/>
      <c r="J1" s="216"/>
      <c r="K1" s="273" t="s">
        <v>31</v>
      </c>
      <c r="L1" s="273"/>
      <c r="M1" s="273"/>
      <c r="N1" s="21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</row>
    <row r="2" spans="1:31" ht="26.25" customHeight="1" x14ac:dyDescent="0.25">
      <c r="A2" s="234" t="s">
        <v>131</v>
      </c>
      <c r="B2" s="234" t="s">
        <v>166</v>
      </c>
      <c r="C2" s="234" t="s">
        <v>125</v>
      </c>
      <c r="D2" s="234" t="s">
        <v>126</v>
      </c>
      <c r="E2" s="234" t="s">
        <v>127</v>
      </c>
      <c r="F2" s="234" t="s">
        <v>128</v>
      </c>
      <c r="G2" s="234" t="s">
        <v>129</v>
      </c>
      <c r="H2" s="234" t="s">
        <v>130</v>
      </c>
      <c r="I2" s="234" t="s">
        <v>137</v>
      </c>
      <c r="J2" s="234" t="s">
        <v>133</v>
      </c>
      <c r="K2" s="234" t="s">
        <v>138</v>
      </c>
      <c r="L2" s="234" t="s">
        <v>134</v>
      </c>
      <c r="M2" s="234" t="s">
        <v>135</v>
      </c>
      <c r="N2" s="214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</row>
    <row r="3" spans="1:31" x14ac:dyDescent="0.25">
      <c r="A3" s="226" t="s">
        <v>136</v>
      </c>
      <c r="B3" s="221">
        <v>2862951.7250299999</v>
      </c>
      <c r="C3" s="221">
        <v>708822.45827000006</v>
      </c>
      <c r="D3" s="221">
        <v>902836.78417999984</v>
      </c>
      <c r="E3" s="221">
        <v>151382.43033</v>
      </c>
      <c r="F3" s="221">
        <v>307390.22894</v>
      </c>
      <c r="G3" s="221">
        <v>6812342.0813499987</v>
      </c>
      <c r="H3" s="221">
        <v>1652446.7164199995</v>
      </c>
      <c r="I3" s="221">
        <v>40728.285680000001</v>
      </c>
      <c r="J3" s="221">
        <v>299124.34787999996</v>
      </c>
      <c r="K3" s="221">
        <v>144876.84820000001</v>
      </c>
      <c r="L3" s="221">
        <v>154247.49967999998</v>
      </c>
      <c r="M3" s="221">
        <v>13738025.058079999</v>
      </c>
      <c r="N3" s="214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</row>
    <row r="4" spans="1:31" x14ac:dyDescent="0.25">
      <c r="A4" s="228" t="s">
        <v>114</v>
      </c>
      <c r="B4" s="222">
        <v>211025.35025999998</v>
      </c>
      <c r="C4" s="222">
        <v>14583.632029999999</v>
      </c>
      <c r="D4" s="222">
        <v>31022.136780000001</v>
      </c>
      <c r="E4" s="222">
        <v>6628.9768700000004</v>
      </c>
      <c r="F4" s="222">
        <v>22606.283930000001</v>
      </c>
      <c r="G4" s="222">
        <v>601754.20997000008</v>
      </c>
      <c r="H4" s="222">
        <v>119168.26080999996</v>
      </c>
      <c r="I4" s="222">
        <v>637.49267000000009</v>
      </c>
      <c r="J4" s="222">
        <v>16592.92972</v>
      </c>
      <c r="K4" s="222">
        <v>4062.9049599999998</v>
      </c>
      <c r="L4" s="222">
        <v>12530.02476</v>
      </c>
      <c r="M4" s="236">
        <v>1024019.27304</v>
      </c>
      <c r="N4" s="214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</row>
    <row r="5" spans="1:31" x14ac:dyDescent="0.25">
      <c r="A5" s="228" t="s">
        <v>77</v>
      </c>
      <c r="B5" s="222">
        <v>242728.68011999998</v>
      </c>
      <c r="C5" s="222">
        <v>7091.3289299999997</v>
      </c>
      <c r="D5" s="222">
        <v>52926.522490000003</v>
      </c>
      <c r="E5" s="222">
        <v>5810.3888900000002</v>
      </c>
      <c r="F5" s="222">
        <v>22195.145780000006</v>
      </c>
      <c r="G5" s="222">
        <v>552335.21168999991</v>
      </c>
      <c r="H5" s="222">
        <v>125844.07378999998</v>
      </c>
      <c r="I5" s="222">
        <v>470.21055000000001</v>
      </c>
      <c r="J5" s="222">
        <v>10718.257180000004</v>
      </c>
      <c r="K5" s="222">
        <v>1859.6617899999999</v>
      </c>
      <c r="L5" s="222">
        <v>8858.595390000004</v>
      </c>
      <c r="M5" s="236">
        <v>1020119.8194199997</v>
      </c>
      <c r="N5" s="214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</row>
    <row r="6" spans="1:31" x14ac:dyDescent="0.25">
      <c r="A6" s="228" t="s">
        <v>115</v>
      </c>
      <c r="B6" s="222">
        <v>212181.97443999999</v>
      </c>
      <c r="C6" s="222">
        <v>18855.912840000001</v>
      </c>
      <c r="D6" s="222">
        <v>327032.40410999994</v>
      </c>
      <c r="E6" s="222">
        <v>9752.3409800000009</v>
      </c>
      <c r="F6" s="222">
        <v>33653.32948</v>
      </c>
      <c r="G6" s="222">
        <v>482532.43719000003</v>
      </c>
      <c r="H6" s="222">
        <v>152567.21377999999</v>
      </c>
      <c r="I6" s="222">
        <v>1234.7927999999999</v>
      </c>
      <c r="J6" s="222">
        <v>27603.82213</v>
      </c>
      <c r="K6" s="222">
        <v>3993.1062700000002</v>
      </c>
      <c r="L6" s="222">
        <v>23610.71586</v>
      </c>
      <c r="M6" s="236">
        <v>1265414.2277499998</v>
      </c>
      <c r="N6" s="214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</row>
    <row r="7" spans="1:31" x14ac:dyDescent="0.25">
      <c r="A7" s="228" t="s">
        <v>116</v>
      </c>
      <c r="B7" s="222">
        <v>254253.28773999997</v>
      </c>
      <c r="C7" s="222">
        <v>12354.56337</v>
      </c>
      <c r="D7" s="222">
        <v>126221.81279000001</v>
      </c>
      <c r="E7" s="222">
        <v>9831.4804300000014</v>
      </c>
      <c r="F7" s="222">
        <v>29359.773519999995</v>
      </c>
      <c r="G7" s="222">
        <v>562854.82923999999</v>
      </c>
      <c r="H7" s="222">
        <v>119346.29893000002</v>
      </c>
      <c r="I7" s="222">
        <v>1526.3821</v>
      </c>
      <c r="J7" s="222">
        <v>13177.004219999999</v>
      </c>
      <c r="K7" s="222">
        <v>2656.5875299999998</v>
      </c>
      <c r="L7" s="222">
        <v>10520.416689999998</v>
      </c>
      <c r="M7" s="236">
        <v>1128925.4323400001</v>
      </c>
      <c r="N7" s="214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</row>
    <row r="8" spans="1:31" x14ac:dyDescent="0.25">
      <c r="A8" s="228" t="s">
        <v>117</v>
      </c>
      <c r="B8" s="222">
        <v>220388.24722999998</v>
      </c>
      <c r="C8" s="222">
        <v>37347.794879999994</v>
      </c>
      <c r="D8" s="222">
        <v>119117.91039999999</v>
      </c>
      <c r="E8" s="222">
        <v>10047.171120000001</v>
      </c>
      <c r="F8" s="222">
        <v>22146.488039999997</v>
      </c>
      <c r="G8" s="222">
        <v>549531.25192999991</v>
      </c>
      <c r="H8" s="222">
        <v>129592.36503999998</v>
      </c>
      <c r="I8" s="222">
        <v>2518.4515000000001</v>
      </c>
      <c r="J8" s="222">
        <v>38208.273989999994</v>
      </c>
      <c r="K8" s="222">
        <v>8790.6180999999997</v>
      </c>
      <c r="L8" s="222">
        <v>29417.655889999995</v>
      </c>
      <c r="M8" s="236">
        <v>1128897.9541299997</v>
      </c>
      <c r="N8" s="214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</row>
    <row r="9" spans="1:31" x14ac:dyDescent="0.25">
      <c r="A9" s="228" t="s">
        <v>118</v>
      </c>
      <c r="B9" s="222">
        <v>227980.97476999997</v>
      </c>
      <c r="C9" s="222">
        <v>267199.92951000005</v>
      </c>
      <c r="D9" s="222">
        <v>41123.61722</v>
      </c>
      <c r="E9" s="222">
        <v>13971.152239999999</v>
      </c>
      <c r="F9" s="222">
        <v>24011.768749999999</v>
      </c>
      <c r="G9" s="222">
        <v>617663.01883000007</v>
      </c>
      <c r="H9" s="222">
        <v>145718.10162999999</v>
      </c>
      <c r="I9" s="222">
        <v>3062.5238899999999</v>
      </c>
      <c r="J9" s="222">
        <v>61594.95824</v>
      </c>
      <c r="K9" s="222">
        <v>50144.698540000005</v>
      </c>
      <c r="L9" s="222">
        <v>11450.259699999995</v>
      </c>
      <c r="M9" s="236">
        <v>1402326.0450800003</v>
      </c>
      <c r="N9" s="214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</row>
    <row r="10" spans="1:31" x14ac:dyDescent="0.25">
      <c r="A10" s="228" t="s">
        <v>119</v>
      </c>
      <c r="B10" s="222">
        <v>226873.69795000003</v>
      </c>
      <c r="C10" s="222">
        <v>68101.379199999996</v>
      </c>
      <c r="D10" s="222">
        <v>50537.395870000008</v>
      </c>
      <c r="E10" s="222">
        <v>13187.917520000001</v>
      </c>
      <c r="F10" s="222">
        <v>24232.596120000002</v>
      </c>
      <c r="G10" s="222">
        <v>535343.86896999995</v>
      </c>
      <c r="H10" s="222">
        <v>144610.80944999997</v>
      </c>
      <c r="I10" s="222">
        <v>6930.4742800000004</v>
      </c>
      <c r="J10" s="222">
        <v>26669.318429999996</v>
      </c>
      <c r="K10" s="222">
        <v>15465.121909999998</v>
      </c>
      <c r="L10" s="222">
        <v>11204.196519999998</v>
      </c>
      <c r="M10" s="236">
        <v>1096487.4577899999</v>
      </c>
      <c r="N10" s="214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</row>
    <row r="11" spans="1:31" x14ac:dyDescent="0.25">
      <c r="A11" s="228" t="s">
        <v>120</v>
      </c>
      <c r="B11" s="222">
        <v>223030.91668999998</v>
      </c>
      <c r="C11" s="222">
        <v>67155.089850000004</v>
      </c>
      <c r="D11" s="222">
        <v>29468.489519999996</v>
      </c>
      <c r="E11" s="222">
        <v>8955.3219900000004</v>
      </c>
      <c r="F11" s="222">
        <v>20739.524430000001</v>
      </c>
      <c r="G11" s="222">
        <v>575442.63518999994</v>
      </c>
      <c r="H11" s="222">
        <v>128683.03029</v>
      </c>
      <c r="I11" s="222">
        <v>1082.90552</v>
      </c>
      <c r="J11" s="222">
        <v>23747.179430000004</v>
      </c>
      <c r="K11" s="222">
        <v>13933.362989999998</v>
      </c>
      <c r="L11" s="222">
        <v>9813.816440000006</v>
      </c>
      <c r="M11" s="236">
        <v>1078305.0929099999</v>
      </c>
      <c r="N11" s="214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</row>
    <row r="12" spans="1:31" x14ac:dyDescent="0.25">
      <c r="A12" s="228" t="s">
        <v>121</v>
      </c>
      <c r="B12" s="222">
        <v>179637.90619000004</v>
      </c>
      <c r="C12" s="222">
        <v>65146.798270000014</v>
      </c>
      <c r="D12" s="222">
        <v>34551.073750000003</v>
      </c>
      <c r="E12" s="222">
        <v>11981.686089999997</v>
      </c>
      <c r="F12" s="222">
        <v>21198.74036</v>
      </c>
      <c r="G12" s="222">
        <v>576836.61500999983</v>
      </c>
      <c r="H12" s="222">
        <v>131948.57986</v>
      </c>
      <c r="I12" s="222">
        <v>450.27767999999992</v>
      </c>
      <c r="J12" s="222">
        <v>23092.309909999996</v>
      </c>
      <c r="K12" s="222">
        <v>12939.527120000001</v>
      </c>
      <c r="L12" s="222">
        <v>10152.782789999996</v>
      </c>
      <c r="M12" s="236">
        <v>1044843.9871199998</v>
      </c>
      <c r="N12" s="214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</row>
    <row r="13" spans="1:31" x14ac:dyDescent="0.25">
      <c r="A13" s="228" t="s">
        <v>122</v>
      </c>
      <c r="B13" s="222">
        <v>272073.70020999992</v>
      </c>
      <c r="C13" s="222">
        <v>62347.341289999989</v>
      </c>
      <c r="D13" s="222">
        <v>33861.253939999995</v>
      </c>
      <c r="E13" s="222">
        <v>13383.04948</v>
      </c>
      <c r="F13" s="222">
        <v>21704.301319999995</v>
      </c>
      <c r="G13" s="222">
        <v>583993.01772999996</v>
      </c>
      <c r="H13" s="222">
        <v>135939.5857</v>
      </c>
      <c r="I13" s="222">
        <v>1800.6858400000001</v>
      </c>
      <c r="J13" s="222">
        <v>23389.721020000005</v>
      </c>
      <c r="K13" s="222">
        <v>12561.806139999997</v>
      </c>
      <c r="L13" s="222">
        <v>10827.914880000008</v>
      </c>
      <c r="M13" s="236">
        <v>1148492.6565299998</v>
      </c>
      <c r="N13" s="214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</row>
    <row r="14" spans="1:31" x14ac:dyDescent="0.25">
      <c r="A14" s="228" t="s">
        <v>123</v>
      </c>
      <c r="B14" s="222">
        <v>224919.46031999998</v>
      </c>
      <c r="C14" s="222">
        <v>69252.477910000016</v>
      </c>
      <c r="D14" s="222">
        <v>17606.444909999995</v>
      </c>
      <c r="E14" s="222">
        <v>23214.242999999995</v>
      </c>
      <c r="F14" s="222">
        <v>21663.661650000002</v>
      </c>
      <c r="G14" s="222">
        <v>624369.85338000022</v>
      </c>
      <c r="H14" s="222">
        <v>145992.72152000002</v>
      </c>
      <c r="I14" s="222">
        <v>19702.963029999999</v>
      </c>
      <c r="J14" s="222">
        <v>20866.607499999998</v>
      </c>
      <c r="K14" s="222">
        <v>13231.495480000007</v>
      </c>
      <c r="L14" s="222">
        <v>7635.1120199999914</v>
      </c>
      <c r="M14" s="236">
        <v>1167588.4332200002</v>
      </c>
      <c r="N14" s="214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</row>
    <row r="15" spans="1:31" x14ac:dyDescent="0.25">
      <c r="A15" s="228" t="s">
        <v>124</v>
      </c>
      <c r="B15" s="222">
        <v>367857.52910999989</v>
      </c>
      <c r="C15" s="222">
        <v>19386.210190000002</v>
      </c>
      <c r="D15" s="222">
        <v>39367.722399999999</v>
      </c>
      <c r="E15" s="222">
        <v>24618.701719999997</v>
      </c>
      <c r="F15" s="222">
        <v>43878.615560000013</v>
      </c>
      <c r="G15" s="222">
        <v>549685.13222000003</v>
      </c>
      <c r="H15" s="222">
        <v>173035.67561999997</v>
      </c>
      <c r="I15" s="222">
        <v>1311.1258199999997</v>
      </c>
      <c r="J15" s="222">
        <v>13463.966109999998</v>
      </c>
      <c r="K15" s="222">
        <v>5237.957370000001</v>
      </c>
      <c r="L15" s="222">
        <v>8226.0087399999975</v>
      </c>
      <c r="M15" s="236">
        <v>1232604.6787499997</v>
      </c>
      <c r="N15" s="21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x14ac:dyDescent="0.25">
      <c r="A16" s="229">
        <v>2016</v>
      </c>
      <c r="B16" s="221">
        <v>2858091.48942</v>
      </c>
      <c r="C16" s="221">
        <v>819549.53639999987</v>
      </c>
      <c r="D16" s="221">
        <v>1026921.76816</v>
      </c>
      <c r="E16" s="221">
        <v>124057.00038000001</v>
      </c>
      <c r="F16" s="221">
        <v>323615.21150999999</v>
      </c>
      <c r="G16" s="221">
        <v>7712684.5644800011</v>
      </c>
      <c r="H16" s="221">
        <v>1704318.6913000001</v>
      </c>
      <c r="I16" s="221">
        <v>20046.860529999998</v>
      </c>
      <c r="J16" s="221">
        <v>330278.60177000001</v>
      </c>
      <c r="K16" s="221">
        <v>162196.51196000003</v>
      </c>
      <c r="L16" s="221">
        <v>168082.08981</v>
      </c>
      <c r="M16" s="221">
        <v>14919563.72395</v>
      </c>
      <c r="N16" s="214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</row>
    <row r="17" spans="1:31" x14ac:dyDescent="0.25">
      <c r="A17" s="228" t="s">
        <v>114</v>
      </c>
      <c r="B17" s="222">
        <v>136070.28540999998</v>
      </c>
      <c r="C17" s="222">
        <v>18961.052250000004</v>
      </c>
      <c r="D17" s="222">
        <v>32852.160990000004</v>
      </c>
      <c r="E17" s="222">
        <v>15874.449719999999</v>
      </c>
      <c r="F17" s="222">
        <v>15045.089800000002</v>
      </c>
      <c r="G17" s="222">
        <v>646232.21521000005</v>
      </c>
      <c r="H17" s="222">
        <v>145811.33435000002</v>
      </c>
      <c r="I17" s="222">
        <v>240.33037999999999</v>
      </c>
      <c r="J17" s="222">
        <v>14116.555880000002</v>
      </c>
      <c r="K17" s="222">
        <v>5062.8079699999998</v>
      </c>
      <c r="L17" s="222">
        <v>9053.7479100000019</v>
      </c>
      <c r="M17" s="235">
        <v>1025203.4739900002</v>
      </c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</row>
    <row r="18" spans="1:31" x14ac:dyDescent="0.25">
      <c r="A18" s="228" t="s">
        <v>77</v>
      </c>
      <c r="B18" s="222">
        <v>217783.47309000001</v>
      </c>
      <c r="C18" s="222">
        <v>9263.6634400000003</v>
      </c>
      <c r="D18" s="222">
        <v>54212.127059999999</v>
      </c>
      <c r="E18" s="222">
        <v>7268.920000000001</v>
      </c>
      <c r="F18" s="222">
        <v>19457.305349999999</v>
      </c>
      <c r="G18" s="222">
        <v>599015.2178000001</v>
      </c>
      <c r="H18" s="222">
        <v>132574.71374000001</v>
      </c>
      <c r="I18" s="222">
        <v>562.97715000000005</v>
      </c>
      <c r="J18" s="222">
        <v>12264.277710000002</v>
      </c>
      <c r="K18" s="222">
        <v>2231.1786499999998</v>
      </c>
      <c r="L18" s="222">
        <v>10033.099060000002</v>
      </c>
      <c r="M18" s="235">
        <v>1052402.6753400001</v>
      </c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</row>
    <row r="19" spans="1:31" x14ac:dyDescent="0.25">
      <c r="A19" s="228" t="s">
        <v>115</v>
      </c>
      <c r="B19" s="222">
        <v>227906.74418000001</v>
      </c>
      <c r="C19" s="222">
        <v>10733.722179999999</v>
      </c>
      <c r="D19" s="222">
        <v>364021.40716</v>
      </c>
      <c r="E19" s="222">
        <v>9005.1607399999994</v>
      </c>
      <c r="F19" s="222">
        <v>28539.821540000004</v>
      </c>
      <c r="G19" s="222">
        <v>615976.24658999988</v>
      </c>
      <c r="H19" s="222">
        <v>130592.29700000001</v>
      </c>
      <c r="I19" s="222">
        <v>1988.0275599999998</v>
      </c>
      <c r="J19" s="222">
        <v>27461.861259999998</v>
      </c>
      <c r="K19" s="222">
        <v>2404.45667</v>
      </c>
      <c r="L19" s="222">
        <v>25057.404589999998</v>
      </c>
      <c r="M19" s="235">
        <v>1416225.2882099999</v>
      </c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</row>
    <row r="20" spans="1:31" x14ac:dyDescent="0.25">
      <c r="A20" s="228" t="s">
        <v>116</v>
      </c>
      <c r="B20" s="222">
        <v>281212.13845000003</v>
      </c>
      <c r="C20" s="222">
        <v>10908.99041</v>
      </c>
      <c r="D20" s="222">
        <v>146088.02345999997</v>
      </c>
      <c r="E20" s="222">
        <v>8691.305980000001</v>
      </c>
      <c r="F20" s="222">
        <v>27448.723999999998</v>
      </c>
      <c r="G20" s="222">
        <v>627909.28555000003</v>
      </c>
      <c r="H20" s="222">
        <v>134594.46478000004</v>
      </c>
      <c r="I20" s="222">
        <v>272.16722999999996</v>
      </c>
      <c r="J20" s="222">
        <v>15236.98201</v>
      </c>
      <c r="K20" s="222">
        <v>2721.6477400000008</v>
      </c>
      <c r="L20" s="222">
        <v>12515.334269999999</v>
      </c>
      <c r="M20" s="235">
        <v>1252362.0818700001</v>
      </c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</row>
    <row r="21" spans="1:31" x14ac:dyDescent="0.25">
      <c r="A21" s="228" t="s">
        <v>117</v>
      </c>
      <c r="B21" s="222">
        <v>230304.86275999999</v>
      </c>
      <c r="C21" s="222">
        <v>35292.040300000001</v>
      </c>
      <c r="D21" s="222">
        <v>144132.21858000002</v>
      </c>
      <c r="E21" s="222">
        <v>8337.5419199999997</v>
      </c>
      <c r="F21" s="222">
        <v>26107.278420000002</v>
      </c>
      <c r="G21" s="222">
        <v>652500.60241999989</v>
      </c>
      <c r="H21" s="222">
        <v>138608.44154999999</v>
      </c>
      <c r="I21" s="222">
        <v>456.03411999999997</v>
      </c>
      <c r="J21" s="222">
        <v>41919.469349999999</v>
      </c>
      <c r="K21" s="222">
        <v>9109.7440199999983</v>
      </c>
      <c r="L21" s="222">
        <v>32809.725330000001</v>
      </c>
      <c r="M21" s="235">
        <v>1277658.48942</v>
      </c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</row>
    <row r="22" spans="1:31" x14ac:dyDescent="0.25">
      <c r="A22" s="228" t="s">
        <v>118</v>
      </c>
      <c r="B22" s="222">
        <v>193436.86254999999</v>
      </c>
      <c r="C22" s="222">
        <v>286126.59337000002</v>
      </c>
      <c r="D22" s="222">
        <v>47426.612289999997</v>
      </c>
      <c r="E22" s="222">
        <v>8721.8520500000013</v>
      </c>
      <c r="F22" s="222">
        <v>31822.107380000001</v>
      </c>
      <c r="G22" s="222">
        <v>654564.43327000004</v>
      </c>
      <c r="H22" s="222">
        <v>134264.04698000001</v>
      </c>
      <c r="I22" s="222">
        <v>626.64010999999994</v>
      </c>
      <c r="J22" s="222">
        <v>68170.13642000001</v>
      </c>
      <c r="K22" s="222">
        <v>55200.300120000014</v>
      </c>
      <c r="L22" s="222">
        <v>12969.836299999995</v>
      </c>
      <c r="M22" s="235">
        <v>1425159.2844200002</v>
      </c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</row>
    <row r="23" spans="1:31" x14ac:dyDescent="0.25">
      <c r="A23" s="228" t="s">
        <v>119</v>
      </c>
      <c r="B23" s="222">
        <v>262925.86194999999</v>
      </c>
      <c r="C23" s="222">
        <v>97095.934720000005</v>
      </c>
      <c r="D23" s="222">
        <v>40494.153469999997</v>
      </c>
      <c r="E23" s="222">
        <v>9025.1077199999982</v>
      </c>
      <c r="F23" s="222">
        <v>27388.615080000003</v>
      </c>
      <c r="G23" s="222">
        <v>656149.91802999994</v>
      </c>
      <c r="H23" s="222">
        <v>156186.87127999999</v>
      </c>
      <c r="I23" s="222">
        <v>1603.6904500000001</v>
      </c>
      <c r="J23" s="222">
        <v>29052.976290000002</v>
      </c>
      <c r="K23" s="222">
        <v>17326.81682</v>
      </c>
      <c r="L23" s="222">
        <v>11726.159470000002</v>
      </c>
      <c r="M23" s="235">
        <v>1279923.1289900001</v>
      </c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</row>
    <row r="24" spans="1:31" x14ac:dyDescent="0.25">
      <c r="A24" s="228" t="s">
        <v>120</v>
      </c>
      <c r="B24" s="222">
        <v>235197.89152999999</v>
      </c>
      <c r="C24" s="222">
        <v>84777.202979999987</v>
      </c>
      <c r="D24" s="222">
        <v>35978.774530000002</v>
      </c>
      <c r="E24" s="222">
        <v>8667.699630000001</v>
      </c>
      <c r="F24" s="222">
        <v>31707.027879999998</v>
      </c>
      <c r="G24" s="222">
        <v>627981.46311999997</v>
      </c>
      <c r="H24" s="222">
        <v>130379.71868999999</v>
      </c>
      <c r="I24" s="222">
        <v>927.80123000000003</v>
      </c>
      <c r="J24" s="222">
        <v>27780.337030000002</v>
      </c>
      <c r="K24" s="222">
        <v>16876.301809999997</v>
      </c>
      <c r="L24" s="222">
        <v>10904.035220000005</v>
      </c>
      <c r="M24" s="235">
        <v>1183397.91662</v>
      </c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</row>
    <row r="25" spans="1:31" x14ac:dyDescent="0.25">
      <c r="A25" s="228" t="s">
        <v>121</v>
      </c>
      <c r="B25" s="222">
        <v>229185.47534</v>
      </c>
      <c r="C25" s="222">
        <v>69958.43428999999</v>
      </c>
      <c r="D25" s="222">
        <v>47018.572310000003</v>
      </c>
      <c r="E25" s="222">
        <v>8531.8446700000022</v>
      </c>
      <c r="F25" s="222">
        <v>24803.855330000002</v>
      </c>
      <c r="G25" s="222">
        <v>635763.82033000002</v>
      </c>
      <c r="H25" s="222">
        <v>144675.30031999998</v>
      </c>
      <c r="I25" s="222">
        <v>987.46822999999995</v>
      </c>
      <c r="J25" s="222">
        <v>26049.747350000001</v>
      </c>
      <c r="K25" s="222">
        <v>14482.944989999998</v>
      </c>
      <c r="L25" s="222">
        <v>11566.802360000003</v>
      </c>
      <c r="M25" s="235">
        <v>1186974.5181700001</v>
      </c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</row>
    <row r="26" spans="1:31" x14ac:dyDescent="0.25">
      <c r="A26" s="228" t="s">
        <v>122</v>
      </c>
      <c r="B26" s="222">
        <v>234394.80035000003</v>
      </c>
      <c r="C26" s="222">
        <v>87258.721129999991</v>
      </c>
      <c r="D26" s="222">
        <v>51881.08726</v>
      </c>
      <c r="E26" s="222">
        <v>11026.92743</v>
      </c>
      <c r="F26" s="222">
        <v>26749.255819999998</v>
      </c>
      <c r="G26" s="222">
        <v>674881.19308000011</v>
      </c>
      <c r="H26" s="222">
        <v>142158.96666999999</v>
      </c>
      <c r="I26" s="222">
        <v>2853.2006299999998</v>
      </c>
      <c r="J26" s="222">
        <v>28697.320190000002</v>
      </c>
      <c r="K26" s="222">
        <v>16885.008450000001</v>
      </c>
      <c r="L26" s="222">
        <v>11812.311740000001</v>
      </c>
      <c r="M26" s="235">
        <v>1259901.4725600004</v>
      </c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</row>
    <row r="27" spans="1:31" x14ac:dyDescent="0.25">
      <c r="A27" s="228" t="s">
        <v>123</v>
      </c>
      <c r="B27" s="222">
        <v>202718.03531000001</v>
      </c>
      <c r="C27" s="222">
        <v>88094.386800000007</v>
      </c>
      <c r="D27" s="222">
        <v>29186.080979999999</v>
      </c>
      <c r="E27" s="222">
        <v>14837.782040000002</v>
      </c>
      <c r="F27" s="222">
        <v>28071.805079999998</v>
      </c>
      <c r="G27" s="222">
        <v>658296.81840000022</v>
      </c>
      <c r="H27" s="222">
        <v>145981.31970000002</v>
      </c>
      <c r="I27" s="222">
        <v>3104.2099199999998</v>
      </c>
      <c r="J27" s="222">
        <v>25310.234</v>
      </c>
      <c r="K27" s="222">
        <v>14562.531399999996</v>
      </c>
      <c r="L27" s="222">
        <v>10747.702600000004</v>
      </c>
      <c r="M27" s="235">
        <v>1195600.6722300004</v>
      </c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</row>
    <row r="28" spans="1:31" x14ac:dyDescent="0.25">
      <c r="A28" s="228" t="s">
        <v>124</v>
      </c>
      <c r="B28" s="222">
        <v>406955.05849999998</v>
      </c>
      <c r="C28" s="222">
        <v>21078.794530000003</v>
      </c>
      <c r="D28" s="222">
        <v>33630.550069999998</v>
      </c>
      <c r="E28" s="222">
        <v>14068.40848</v>
      </c>
      <c r="F28" s="222">
        <v>36474.325830000009</v>
      </c>
      <c r="G28" s="222">
        <v>663413.35068000003</v>
      </c>
      <c r="H28" s="222">
        <v>168491.21623999998</v>
      </c>
      <c r="I28" s="222">
        <v>6424.3135200000006</v>
      </c>
      <c r="J28" s="222">
        <v>14218.70428</v>
      </c>
      <c r="K28" s="222">
        <v>5332.7733199999993</v>
      </c>
      <c r="L28" s="222">
        <v>8885.9309600000015</v>
      </c>
      <c r="M28" s="235">
        <v>1364754.7221300001</v>
      </c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</row>
    <row r="29" spans="1:31" customFormat="1" x14ac:dyDescent="0.25">
      <c r="A29" s="229">
        <v>2017</v>
      </c>
      <c r="B29" s="221">
        <v>2790541.8856699998</v>
      </c>
      <c r="C29" s="221">
        <v>829470.78481999983</v>
      </c>
      <c r="D29" s="221">
        <v>1111589.3597500003</v>
      </c>
      <c r="E29" s="221">
        <v>156981.35438999999</v>
      </c>
      <c r="F29" s="221">
        <v>369568.84938999999</v>
      </c>
      <c r="G29" s="221">
        <v>7923382.6552900001</v>
      </c>
      <c r="H29" s="221">
        <v>1852462.3073400003</v>
      </c>
      <c r="I29" s="221">
        <v>8413.3943500000005</v>
      </c>
      <c r="J29" s="221">
        <v>338688.07626</v>
      </c>
      <c r="K29" s="221">
        <v>166737.85594000001</v>
      </c>
      <c r="L29" s="221">
        <v>171950.22031999996</v>
      </c>
      <c r="M29" s="221">
        <v>15381098.667259999</v>
      </c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</row>
    <row r="30" spans="1:31" x14ac:dyDescent="0.25">
      <c r="A30" s="228" t="s">
        <v>114</v>
      </c>
      <c r="B30" s="222">
        <v>128162.25930999999</v>
      </c>
      <c r="C30" s="222">
        <v>22178.31955</v>
      </c>
      <c r="D30" s="222">
        <v>68792.005519999992</v>
      </c>
      <c r="E30" s="222">
        <v>8654.6755800000028</v>
      </c>
      <c r="F30" s="222">
        <v>23957.12846</v>
      </c>
      <c r="G30" s="222">
        <v>693674.49425999983</v>
      </c>
      <c r="H30" s="222">
        <v>174211.63299999994</v>
      </c>
      <c r="I30" s="222">
        <v>693.25936999999999</v>
      </c>
      <c r="J30" s="222">
        <v>17626.535250000001</v>
      </c>
      <c r="K30" s="223">
        <v>5910.7251299999998</v>
      </c>
      <c r="L30" s="224">
        <v>11715.810120000002</v>
      </c>
      <c r="M30" s="235">
        <v>1137950.3102999998</v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</row>
    <row r="31" spans="1:31" x14ac:dyDescent="0.25">
      <c r="A31" s="228" t="s">
        <v>77</v>
      </c>
      <c r="B31" s="222">
        <v>260427.41678999999</v>
      </c>
      <c r="C31" s="222">
        <v>11665.45595</v>
      </c>
      <c r="D31" s="222">
        <v>349926.48027000012</v>
      </c>
      <c r="E31" s="222">
        <v>7883.1555499999995</v>
      </c>
      <c r="F31" s="222">
        <v>22044.021309999996</v>
      </c>
      <c r="G31" s="222">
        <v>606647.94007000001</v>
      </c>
      <c r="H31" s="222">
        <v>130017.47060000002</v>
      </c>
      <c r="I31" s="222">
        <v>909.71166000000005</v>
      </c>
      <c r="J31" s="222">
        <v>26213.964190000006</v>
      </c>
      <c r="K31" s="223">
        <v>2836.1012799999999</v>
      </c>
      <c r="L31" s="224">
        <v>23377.862910000007</v>
      </c>
      <c r="M31" s="235">
        <v>1415735.6163900003</v>
      </c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</row>
    <row r="32" spans="1:31" x14ac:dyDescent="0.25">
      <c r="A32" s="228" t="s">
        <v>115</v>
      </c>
      <c r="B32" s="222">
        <v>228815.51334</v>
      </c>
      <c r="C32" s="222">
        <v>12836.52054</v>
      </c>
      <c r="D32" s="222">
        <v>139405.36970999997</v>
      </c>
      <c r="E32" s="222">
        <v>10434.476280000001</v>
      </c>
      <c r="F32" s="222">
        <v>30227.618070000004</v>
      </c>
      <c r="G32" s="222">
        <v>615382.96755000006</v>
      </c>
      <c r="H32" s="222">
        <v>142568.86198999998</v>
      </c>
      <c r="I32" s="222">
        <v>473.91637000000003</v>
      </c>
      <c r="J32" s="222">
        <v>18553.152129999999</v>
      </c>
      <c r="K32" s="223">
        <v>3036.4569999999999</v>
      </c>
      <c r="L32" s="224">
        <v>15516.695129999998</v>
      </c>
      <c r="M32" s="235">
        <v>1198698.39598</v>
      </c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</row>
    <row r="33" spans="1:31" x14ac:dyDescent="0.25">
      <c r="A33" s="228" t="s">
        <v>116</v>
      </c>
      <c r="B33" s="222">
        <v>199407.69675999999</v>
      </c>
      <c r="C33" s="222">
        <v>18384.530780000001</v>
      </c>
      <c r="D33" s="222">
        <v>123943.26353</v>
      </c>
      <c r="E33" s="222">
        <v>9075.5060599999997</v>
      </c>
      <c r="F33" s="222">
        <v>23068.651030000001</v>
      </c>
      <c r="G33" s="222">
        <v>649611.75982999976</v>
      </c>
      <c r="H33" s="222">
        <v>138814.87029999998</v>
      </c>
      <c r="I33" s="222">
        <v>790.64568999999995</v>
      </c>
      <c r="J33" s="222">
        <v>14873.688840000001</v>
      </c>
      <c r="K33" s="223">
        <v>4314.6627400000007</v>
      </c>
      <c r="L33" s="224">
        <v>10559.026099999999</v>
      </c>
      <c r="M33" s="235">
        <v>1177970.6128199997</v>
      </c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</row>
    <row r="34" spans="1:31" x14ac:dyDescent="0.25">
      <c r="A34" s="228" t="s">
        <v>117</v>
      </c>
      <c r="B34" s="222">
        <v>238295.81331</v>
      </c>
      <c r="C34" s="222">
        <v>37604.48977</v>
      </c>
      <c r="D34" s="222">
        <v>128354.61506</v>
      </c>
      <c r="E34" s="222">
        <v>12493.563769999999</v>
      </c>
      <c r="F34" s="222">
        <v>29529.33152</v>
      </c>
      <c r="G34" s="222">
        <v>628857.60272999993</v>
      </c>
      <c r="H34" s="222">
        <v>142067.53708999997</v>
      </c>
      <c r="I34" s="222">
        <v>781.11095999999998</v>
      </c>
      <c r="J34" s="222">
        <v>42205.150750000001</v>
      </c>
      <c r="K34" s="223">
        <v>9239.1785600000003</v>
      </c>
      <c r="L34" s="224">
        <v>32965.97219</v>
      </c>
      <c r="M34" s="235">
        <v>1260189.21496</v>
      </c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</row>
    <row r="35" spans="1:31" x14ac:dyDescent="0.25">
      <c r="A35" s="228" t="s">
        <v>118</v>
      </c>
      <c r="B35" s="222">
        <v>277600.92546000006</v>
      </c>
      <c r="C35" s="222">
        <v>298482.78482</v>
      </c>
      <c r="D35" s="222">
        <v>46362.168100000003</v>
      </c>
      <c r="E35" s="222">
        <v>10957.46596</v>
      </c>
      <c r="F35" s="222">
        <v>31056.52838</v>
      </c>
      <c r="G35" s="222">
        <v>660747.69752000005</v>
      </c>
      <c r="H35" s="222">
        <v>150030.67312999998</v>
      </c>
      <c r="I35" s="222">
        <v>1242.23785</v>
      </c>
      <c r="J35" s="222">
        <v>67558.46166999999</v>
      </c>
      <c r="K35" s="223">
        <v>54609.553780000002</v>
      </c>
      <c r="L35" s="224">
        <v>12948.907889999988</v>
      </c>
      <c r="M35" s="235">
        <v>1544038.9428900001</v>
      </c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</row>
    <row r="36" spans="1:31" x14ac:dyDescent="0.25">
      <c r="A36" s="228" t="s">
        <v>119</v>
      </c>
      <c r="B36" s="222">
        <v>197991.88181999998</v>
      </c>
      <c r="C36" s="222">
        <v>79209.72563999999</v>
      </c>
      <c r="D36" s="222">
        <v>48646.730770000002</v>
      </c>
      <c r="E36" s="222">
        <v>10334.38299</v>
      </c>
      <c r="F36" s="222">
        <v>28420.534520000005</v>
      </c>
      <c r="G36" s="222">
        <v>660861.62620000006</v>
      </c>
      <c r="H36" s="222">
        <v>162521.41734999997</v>
      </c>
      <c r="I36" s="222">
        <v>595.76165999999989</v>
      </c>
      <c r="J36" s="222">
        <v>29756.658589999999</v>
      </c>
      <c r="K36" s="223">
        <v>17984.52375</v>
      </c>
      <c r="L36" s="224">
        <v>11772.134839999999</v>
      </c>
      <c r="M36" s="235">
        <v>1218338.71954</v>
      </c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</row>
    <row r="37" spans="1:31" x14ac:dyDescent="0.25">
      <c r="A37" s="228" t="s">
        <v>120</v>
      </c>
      <c r="B37" s="222">
        <v>210149.32561</v>
      </c>
      <c r="C37" s="222">
        <v>79854.923149999973</v>
      </c>
      <c r="D37" s="222">
        <v>61729.016090000005</v>
      </c>
      <c r="E37" s="222">
        <v>28283.814780000001</v>
      </c>
      <c r="F37" s="222">
        <v>39464.438759999997</v>
      </c>
      <c r="G37" s="222">
        <v>653544.77367999987</v>
      </c>
      <c r="H37" s="222">
        <v>151699.80480999997</v>
      </c>
      <c r="I37" s="222">
        <v>752.58348999999998</v>
      </c>
      <c r="J37" s="222">
        <v>30791.931230000006</v>
      </c>
      <c r="K37" s="223">
        <v>17615.65899</v>
      </c>
      <c r="L37" s="224">
        <v>13176.272240000006</v>
      </c>
      <c r="M37" s="235">
        <v>1256270.6115999999</v>
      </c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</row>
    <row r="38" spans="1:31" x14ac:dyDescent="0.25">
      <c r="A38" s="228" t="s">
        <v>121</v>
      </c>
      <c r="B38" s="222">
        <v>277966.48968</v>
      </c>
      <c r="C38" s="222">
        <v>79393.88949000003</v>
      </c>
      <c r="D38" s="222">
        <v>61681.185190000004</v>
      </c>
      <c r="E38" s="222">
        <v>10601.784780000002</v>
      </c>
      <c r="F38" s="222">
        <v>37609.820419999996</v>
      </c>
      <c r="G38" s="222">
        <v>677980.03396999999</v>
      </c>
      <c r="H38" s="222">
        <v>168109.49629000004</v>
      </c>
      <c r="I38" s="222">
        <v>16625.685570000001</v>
      </c>
      <c r="J38" s="222">
        <v>30243.585400000004</v>
      </c>
      <c r="K38" s="223">
        <v>15464.01233</v>
      </c>
      <c r="L38" s="224">
        <v>14779.573070000004</v>
      </c>
      <c r="M38" s="235">
        <v>1360211.9707900002</v>
      </c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</row>
    <row r="39" spans="1:31" x14ac:dyDescent="0.25">
      <c r="A39" s="228" t="s">
        <v>122</v>
      </c>
      <c r="B39" s="222">
        <v>237796.01435999997</v>
      </c>
      <c r="C39" s="222">
        <v>84197.198080000016</v>
      </c>
      <c r="D39" s="222">
        <v>32639.563129999999</v>
      </c>
      <c r="E39" s="222">
        <v>24330.950140000001</v>
      </c>
      <c r="F39" s="222">
        <v>30761.245990000003</v>
      </c>
      <c r="G39" s="222">
        <v>668557.40385999973</v>
      </c>
      <c r="H39" s="222">
        <v>145252.64868000001</v>
      </c>
      <c r="I39" s="222">
        <v>-15690.943550000002</v>
      </c>
      <c r="J39" s="222">
        <v>25292.958649999993</v>
      </c>
      <c r="K39" s="223">
        <v>15697.99984</v>
      </c>
      <c r="L39" s="224">
        <v>9594.9588099999928</v>
      </c>
      <c r="M39" s="235">
        <v>1233137.0393399999</v>
      </c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</row>
    <row r="40" spans="1:31" x14ac:dyDescent="0.25">
      <c r="A40" s="228" t="s">
        <v>123</v>
      </c>
      <c r="B40" s="222">
        <v>250862.40977999999</v>
      </c>
      <c r="C40" s="222">
        <v>74654.488120000009</v>
      </c>
      <c r="D40" s="222">
        <v>25170.655220000001</v>
      </c>
      <c r="E40" s="222">
        <v>9821.2235599999985</v>
      </c>
      <c r="F40" s="222">
        <v>33405.570209999998</v>
      </c>
      <c r="G40" s="222">
        <v>682096.24583000015</v>
      </c>
      <c r="H40" s="222">
        <v>150381.64985999995</v>
      </c>
      <c r="I40" s="222">
        <v>635.92921000000013</v>
      </c>
      <c r="J40" s="222">
        <v>22120.803800000002</v>
      </c>
      <c r="K40" s="223">
        <v>14486.426869999999</v>
      </c>
      <c r="L40" s="224">
        <v>7634.3769300000022</v>
      </c>
      <c r="M40" s="235">
        <v>1249148.9755900002</v>
      </c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</row>
    <row r="41" spans="1:31" x14ac:dyDescent="0.25">
      <c r="A41" s="228" t="s">
        <v>124</v>
      </c>
      <c r="B41" s="222">
        <v>283066.13945000002</v>
      </c>
      <c r="C41" s="222">
        <v>31008.458929999997</v>
      </c>
      <c r="D41" s="222">
        <v>24938.30716</v>
      </c>
      <c r="E41" s="222">
        <v>14110.354939999999</v>
      </c>
      <c r="F41" s="222">
        <v>40023.960720000003</v>
      </c>
      <c r="G41" s="222">
        <v>725420.1097899999</v>
      </c>
      <c r="H41" s="222">
        <v>196786.24424000003</v>
      </c>
      <c r="I41" s="222">
        <v>603.49607000000003</v>
      </c>
      <c r="J41" s="222">
        <v>13451.18576</v>
      </c>
      <c r="K41" s="223">
        <v>5542.5556699999997</v>
      </c>
      <c r="L41" s="224">
        <v>7908.6300900000006</v>
      </c>
      <c r="M41" s="235">
        <v>1329408.2570600002</v>
      </c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</row>
    <row r="42" spans="1:31" x14ac:dyDescent="0.25">
      <c r="A42" s="227" t="s">
        <v>132</v>
      </c>
      <c r="B42" s="225">
        <v>3168567.8053599992</v>
      </c>
      <c r="C42" s="225">
        <v>928109.28061999986</v>
      </c>
      <c r="D42" s="225">
        <v>1192129.0661799998</v>
      </c>
      <c r="E42" s="225">
        <v>130444.19409999999</v>
      </c>
      <c r="F42" s="225">
        <v>412466.33971000009</v>
      </c>
      <c r="G42" s="225">
        <v>8362356.2459000014</v>
      </c>
      <c r="H42" s="225">
        <v>1893876.3823799998</v>
      </c>
      <c r="I42" s="225">
        <v>24234.70983</v>
      </c>
      <c r="J42" s="225">
        <v>349237.26761000004</v>
      </c>
      <c r="K42" s="225">
        <v>176285.35433999999</v>
      </c>
      <c r="L42" s="225">
        <v>172951.91327000002</v>
      </c>
      <c r="M42" s="221">
        <v>16461421.291689999</v>
      </c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</row>
    <row r="43" spans="1:31" s="90" customFormat="1" x14ac:dyDescent="0.25">
      <c r="A43" s="228" t="s">
        <v>114</v>
      </c>
      <c r="B43" s="222">
        <v>220869.32225999999</v>
      </c>
      <c r="C43" s="222">
        <v>29869.525469999997</v>
      </c>
      <c r="D43" s="222">
        <v>92025.332250000007</v>
      </c>
      <c r="E43" s="222">
        <v>9594.46558</v>
      </c>
      <c r="F43" s="222">
        <v>24593.821499999998</v>
      </c>
      <c r="G43" s="222">
        <v>741021.40118999977</v>
      </c>
      <c r="H43" s="222">
        <v>154907.05703999999</v>
      </c>
      <c r="I43" s="222">
        <v>627.32461000000012</v>
      </c>
      <c r="J43" s="222">
        <v>19578.443470000002</v>
      </c>
      <c r="K43" s="223">
        <v>7174.6361999999999</v>
      </c>
      <c r="L43" s="224">
        <v>12403.807270000001</v>
      </c>
      <c r="M43" s="235">
        <v>1293086.6933699998</v>
      </c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</row>
    <row r="44" spans="1:31" x14ac:dyDescent="0.25">
      <c r="A44" s="228" t="s">
        <v>77</v>
      </c>
      <c r="B44" s="222">
        <v>236429.89621000001</v>
      </c>
      <c r="C44" s="222">
        <v>16032.820659999999</v>
      </c>
      <c r="D44" s="222">
        <v>363155.67710999993</v>
      </c>
      <c r="E44" s="222">
        <v>7564.5487699999994</v>
      </c>
      <c r="F44" s="222">
        <v>26467.96369</v>
      </c>
      <c r="G44" s="222">
        <v>664738.44275000016</v>
      </c>
      <c r="H44" s="222">
        <v>116315.50332999998</v>
      </c>
      <c r="I44" s="222">
        <v>745.61828999999989</v>
      </c>
      <c r="J44" s="222">
        <v>26271.240119999999</v>
      </c>
      <c r="K44" s="223">
        <v>3225.21533</v>
      </c>
      <c r="L44" s="224">
        <v>23046.024789999999</v>
      </c>
      <c r="M44" s="235">
        <v>1457721.7109299998</v>
      </c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</row>
    <row r="45" spans="1:31" x14ac:dyDescent="0.25">
      <c r="A45" s="228" t="s">
        <v>115</v>
      </c>
      <c r="B45" s="222">
        <v>243931.08703999998</v>
      </c>
      <c r="C45" s="222">
        <v>18091.664370000002</v>
      </c>
      <c r="D45" s="222">
        <v>150755.58898000003</v>
      </c>
      <c r="E45" s="222">
        <v>10910.235879999998</v>
      </c>
      <c r="F45" s="222">
        <v>33389.606209999998</v>
      </c>
      <c r="G45" s="222">
        <v>624179.76016000006</v>
      </c>
      <c r="H45" s="222">
        <v>141987.54709000007</v>
      </c>
      <c r="I45" s="222">
        <v>1103.4575600000001</v>
      </c>
      <c r="J45" s="222">
        <v>15138.062240000003</v>
      </c>
      <c r="K45" s="223">
        <v>3173.55791</v>
      </c>
      <c r="L45" s="224">
        <v>11964.504330000003</v>
      </c>
      <c r="M45" s="235">
        <v>1239487.0095300002</v>
      </c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</row>
    <row r="46" spans="1:31" x14ac:dyDescent="0.25">
      <c r="A46" s="228" t="s">
        <v>116</v>
      </c>
      <c r="B46" s="222">
        <v>242555.36886000002</v>
      </c>
      <c r="C46" s="222">
        <v>22146.590530000001</v>
      </c>
      <c r="D46" s="222">
        <v>139782.52768</v>
      </c>
      <c r="E46" s="222">
        <v>10563.63688</v>
      </c>
      <c r="F46" s="222">
        <v>36753.086990000011</v>
      </c>
      <c r="G46" s="222">
        <v>694147.77836000011</v>
      </c>
      <c r="H46" s="222">
        <v>154239.99121000001</v>
      </c>
      <c r="I46" s="224">
        <v>482.91019</v>
      </c>
      <c r="J46" s="224">
        <v>14362.519699999999</v>
      </c>
      <c r="K46" s="223">
        <v>3696.6473599999999</v>
      </c>
      <c r="L46" s="224">
        <v>10665.872339999998</v>
      </c>
      <c r="M46" s="235">
        <v>1315034.4104000002</v>
      </c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</row>
    <row r="47" spans="1:31" s="90" customFormat="1" x14ac:dyDescent="0.25">
      <c r="A47" s="228" t="s">
        <v>117</v>
      </c>
      <c r="B47" s="222">
        <v>275311.20028999989</v>
      </c>
      <c r="C47" s="222">
        <v>46110.388030000002</v>
      </c>
      <c r="D47" s="222">
        <v>133223.29492000001</v>
      </c>
      <c r="E47" s="222">
        <v>11709.731669999997</v>
      </c>
      <c r="F47" s="222">
        <v>32582.771929999995</v>
      </c>
      <c r="G47" s="222">
        <v>638241.14172000031</v>
      </c>
      <c r="H47" s="222">
        <v>158382.53038000001</v>
      </c>
      <c r="I47" s="224">
        <v>1304.1962699999999</v>
      </c>
      <c r="J47" s="224">
        <v>42973.990730000005</v>
      </c>
      <c r="K47" s="223">
        <v>9543.9196999999986</v>
      </c>
      <c r="L47" s="224">
        <v>33430.071030000006</v>
      </c>
      <c r="M47" s="235">
        <v>1339839.2459400003</v>
      </c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</row>
    <row r="48" spans="1:31" x14ac:dyDescent="0.25">
      <c r="A48" s="228" t="s">
        <v>118</v>
      </c>
      <c r="B48" s="222">
        <v>231506.88235999999</v>
      </c>
      <c r="C48" s="222">
        <v>320315.99025999999</v>
      </c>
      <c r="D48" s="222">
        <v>41989.686410000002</v>
      </c>
      <c r="E48" s="222">
        <v>8860.5493499999993</v>
      </c>
      <c r="F48" s="222">
        <v>35093.596690000006</v>
      </c>
      <c r="G48" s="222">
        <v>659959.51657999994</v>
      </c>
      <c r="H48" s="222">
        <v>136331.51038000002</v>
      </c>
      <c r="I48" s="224">
        <v>597.74956999999995</v>
      </c>
      <c r="J48" s="224">
        <v>66796.842329999999</v>
      </c>
      <c r="K48" s="223">
        <v>55449.236549999994</v>
      </c>
      <c r="L48" s="224">
        <v>11347.605780000005</v>
      </c>
      <c r="M48" s="235">
        <v>1501452.32393</v>
      </c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</row>
    <row r="49" spans="1:31" x14ac:dyDescent="0.25">
      <c r="A49" s="228" t="s">
        <v>119</v>
      </c>
      <c r="B49" s="222">
        <v>251811.32259999998</v>
      </c>
      <c r="C49" s="222">
        <v>94013.167690000002</v>
      </c>
      <c r="D49" s="222">
        <v>57856.15567</v>
      </c>
      <c r="E49" s="222">
        <v>15633.297640000001</v>
      </c>
      <c r="F49" s="222">
        <v>41487.900490000007</v>
      </c>
      <c r="G49" s="222">
        <v>726354.61884999997</v>
      </c>
      <c r="H49" s="222">
        <v>183337.05159000002</v>
      </c>
      <c r="I49" s="224">
        <v>15248.768439999998</v>
      </c>
      <c r="J49" s="224">
        <v>33153.208680000003</v>
      </c>
      <c r="K49" s="223">
        <v>18564.087940000001</v>
      </c>
      <c r="L49" s="224">
        <v>14589.120740000002</v>
      </c>
      <c r="M49" s="235">
        <v>1418895.49165</v>
      </c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</row>
    <row r="50" spans="1:31" x14ac:dyDescent="0.25">
      <c r="A50" s="228" t="s">
        <v>120</v>
      </c>
      <c r="B50" s="222">
        <v>274454.90243999998</v>
      </c>
      <c r="C50" s="222">
        <v>92466.984970000005</v>
      </c>
      <c r="D50" s="222">
        <v>51382.581900000005</v>
      </c>
      <c r="E50" s="222">
        <v>10338.443300000001</v>
      </c>
      <c r="F50" s="222">
        <v>39323.652600000009</v>
      </c>
      <c r="G50" s="222">
        <v>696784.59584000008</v>
      </c>
      <c r="H50" s="222">
        <v>150938.19739999998</v>
      </c>
      <c r="I50" s="224">
        <v>978.09415999999987</v>
      </c>
      <c r="J50" s="224">
        <v>31688.509040000001</v>
      </c>
      <c r="K50" s="223">
        <v>18856.41576</v>
      </c>
      <c r="L50" s="224">
        <v>12832.093280000001</v>
      </c>
      <c r="M50" s="235">
        <v>1348355.96165</v>
      </c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</row>
    <row r="51" spans="1:31" x14ac:dyDescent="0.25">
      <c r="A51" s="228" t="s">
        <v>121</v>
      </c>
      <c r="B51" s="222">
        <v>274143.17212999996</v>
      </c>
      <c r="C51" s="222">
        <v>87407.887860000017</v>
      </c>
      <c r="D51" s="222">
        <v>45805.412729999996</v>
      </c>
      <c r="E51" s="222">
        <v>9853.3355199999987</v>
      </c>
      <c r="F51" s="222">
        <v>27747.592110000001</v>
      </c>
      <c r="G51" s="222">
        <v>730896.85731999984</v>
      </c>
      <c r="H51" s="222">
        <v>169756.44594000001</v>
      </c>
      <c r="I51" s="224">
        <v>632.44141999999988</v>
      </c>
      <c r="J51" s="224">
        <v>29630.947829999997</v>
      </c>
      <c r="K51" s="223">
        <v>17119.494750000002</v>
      </c>
      <c r="L51" s="224">
        <v>12511.453079999996</v>
      </c>
      <c r="M51" s="235">
        <v>1375874.0928599997</v>
      </c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</row>
    <row r="52" spans="1:31" x14ac:dyDescent="0.25">
      <c r="A52" s="228" t="s">
        <v>122</v>
      </c>
      <c r="B52" s="222">
        <v>214661.05697000001</v>
      </c>
      <c r="C52" s="222">
        <v>93639.950230000002</v>
      </c>
      <c r="D52" s="222">
        <v>38978.762260000003</v>
      </c>
      <c r="E52" s="222">
        <v>12169.457350000001</v>
      </c>
      <c r="F52" s="222">
        <v>38838.177160000007</v>
      </c>
      <c r="G52" s="222">
        <v>695314.61953999999</v>
      </c>
      <c r="H52" s="222">
        <v>157843.68942000001</v>
      </c>
      <c r="I52" s="224">
        <v>1649.6176499999999</v>
      </c>
      <c r="J52" s="224">
        <v>28978.226079999997</v>
      </c>
      <c r="K52" s="223">
        <v>18257.279829999999</v>
      </c>
      <c r="L52" s="224">
        <v>10720.946249999997</v>
      </c>
      <c r="M52" s="235">
        <v>1282073.5566599998</v>
      </c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</row>
    <row r="53" spans="1:31" x14ac:dyDescent="0.25">
      <c r="A53" s="228" t="s">
        <v>123</v>
      </c>
      <c r="B53" s="222">
        <v>302851.17984</v>
      </c>
      <c r="C53" s="222">
        <v>80920.534739999974</v>
      </c>
      <c r="D53" s="222">
        <v>30753.87326</v>
      </c>
      <c r="E53" s="222">
        <v>13431.420869999998</v>
      </c>
      <c r="F53" s="222">
        <v>43106.785529999994</v>
      </c>
      <c r="G53" s="222">
        <v>741902.48518999992</v>
      </c>
      <c r="H53" s="222">
        <v>171553.65661999997</v>
      </c>
      <c r="I53" s="224">
        <v>420.05736999999999</v>
      </c>
      <c r="J53" s="224">
        <v>24395.428109999997</v>
      </c>
      <c r="K53" s="223">
        <v>15478.710590000001</v>
      </c>
      <c r="L53" s="224">
        <v>8916.7175199999965</v>
      </c>
      <c r="M53" s="235">
        <v>1409335.4215299999</v>
      </c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</row>
    <row r="54" spans="1:31" x14ac:dyDescent="0.25">
      <c r="A54" s="228" t="s">
        <v>124</v>
      </c>
      <c r="B54" s="222">
        <v>400042.41436</v>
      </c>
      <c r="C54" s="222">
        <v>27093.775810000006</v>
      </c>
      <c r="D54" s="222">
        <v>46420.17301000002</v>
      </c>
      <c r="E54" s="222">
        <v>9815.0712899999999</v>
      </c>
      <c r="F54" s="222">
        <v>33081.384809999996</v>
      </c>
      <c r="G54" s="222">
        <v>748815.02839999995</v>
      </c>
      <c r="H54" s="222">
        <v>198283.20198000001</v>
      </c>
      <c r="I54" s="224">
        <v>444.47429999999997</v>
      </c>
      <c r="J54" s="224">
        <v>16269.849279999999</v>
      </c>
      <c r="K54" s="223">
        <v>5746.1524200000003</v>
      </c>
      <c r="L54" s="224">
        <v>10523.696859999998</v>
      </c>
      <c r="M54" s="235">
        <v>1480265.3732399999</v>
      </c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</row>
    <row r="55" spans="1:31" x14ac:dyDescent="0.25">
      <c r="A55" s="227">
        <v>2019</v>
      </c>
      <c r="B55" s="225">
        <v>3080033.6664499999</v>
      </c>
      <c r="C55" s="225">
        <v>1040544.2136999998</v>
      </c>
      <c r="D55" s="225">
        <v>1314322.9884299999</v>
      </c>
      <c r="E55" s="225">
        <v>146414.03727</v>
      </c>
      <c r="F55" s="225">
        <v>415020.60552999994</v>
      </c>
      <c r="G55" s="225">
        <v>8173794.5116400011</v>
      </c>
      <c r="H55" s="225">
        <v>2013620.2812900003</v>
      </c>
      <c r="I55" s="225">
        <v>19254.832759999998</v>
      </c>
      <c r="J55" s="225">
        <v>378612.65321999998</v>
      </c>
      <c r="K55" s="225">
        <v>188637.46059</v>
      </c>
      <c r="L55" s="225">
        <v>189975.19263000003</v>
      </c>
      <c r="M55" s="225">
        <v>16581617.79029</v>
      </c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</row>
    <row r="56" spans="1:31" s="90" customFormat="1" x14ac:dyDescent="0.25">
      <c r="A56" s="228" t="s">
        <v>114</v>
      </c>
      <c r="B56" s="222">
        <v>150683.57614000002</v>
      </c>
      <c r="C56" s="222">
        <v>31346.040709999997</v>
      </c>
      <c r="D56" s="222">
        <v>110187.71089000002</v>
      </c>
      <c r="E56" s="222">
        <v>9674.0912700000008</v>
      </c>
      <c r="F56" s="222">
        <v>26799.36102</v>
      </c>
      <c r="G56" s="222">
        <v>700584.24115000013</v>
      </c>
      <c r="H56" s="222">
        <v>246638.62258000005</v>
      </c>
      <c r="I56" s="223">
        <v>295.88817000000006</v>
      </c>
      <c r="J56" s="223">
        <v>11189.599179999997</v>
      </c>
      <c r="K56" s="223">
        <v>7024.6777000000002</v>
      </c>
      <c r="L56" s="224">
        <v>4164.9214799999972</v>
      </c>
      <c r="M56" s="235">
        <v>1287399.13111</v>
      </c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</row>
    <row r="57" spans="1:31" x14ac:dyDescent="0.25">
      <c r="A57" s="228" t="s">
        <v>77</v>
      </c>
      <c r="B57" s="222">
        <v>268021.74056999997</v>
      </c>
      <c r="C57" s="222">
        <v>12235.869389999998</v>
      </c>
      <c r="D57" s="222">
        <v>400359.84442000004</v>
      </c>
      <c r="E57" s="222">
        <v>9886.34735</v>
      </c>
      <c r="F57" s="222">
        <v>29950.419719999998</v>
      </c>
      <c r="G57" s="222">
        <v>640137.66310000001</v>
      </c>
      <c r="H57" s="222">
        <v>58949.855579999996</v>
      </c>
      <c r="I57" s="224">
        <v>46.837099999999992</v>
      </c>
      <c r="J57" s="223">
        <v>12045.03247</v>
      </c>
      <c r="K57" s="223">
        <v>4146.2428099999997</v>
      </c>
      <c r="L57" s="224">
        <v>7898.7896600000004</v>
      </c>
      <c r="M57" s="235">
        <v>1431633.6096999999</v>
      </c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</row>
    <row r="58" spans="1:31" x14ac:dyDescent="0.25">
      <c r="A58" s="228" t="s">
        <v>115</v>
      </c>
      <c r="B58" s="222">
        <v>225573.02137999999</v>
      </c>
      <c r="C58" s="222">
        <v>24662.250690000001</v>
      </c>
      <c r="D58" s="222">
        <v>153246.47728999998</v>
      </c>
      <c r="E58" s="222">
        <v>10728.341760000001</v>
      </c>
      <c r="F58" s="222">
        <v>28326.590120000001</v>
      </c>
      <c r="G58" s="222">
        <v>638403.29921000008</v>
      </c>
      <c r="H58" s="222">
        <v>161009.31181000001</v>
      </c>
      <c r="I58" s="224">
        <v>47.013030000000001</v>
      </c>
      <c r="J58" s="223">
        <v>49123.62025</v>
      </c>
      <c r="K58" s="223">
        <v>7100.7622699999993</v>
      </c>
      <c r="L58" s="224">
        <v>42022.857980000001</v>
      </c>
      <c r="M58" s="235">
        <v>1291119.9255400002</v>
      </c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</row>
    <row r="59" spans="1:31" x14ac:dyDescent="0.25">
      <c r="A59" s="228" t="s">
        <v>116</v>
      </c>
      <c r="B59" s="222">
        <v>255664.94514</v>
      </c>
      <c r="C59" s="222">
        <v>37513.346879999997</v>
      </c>
      <c r="D59" s="222">
        <v>161878.69081999999</v>
      </c>
      <c r="E59" s="222">
        <v>11291.919510000002</v>
      </c>
      <c r="F59" s="222">
        <v>33688.46989</v>
      </c>
      <c r="G59" s="222">
        <v>628750.02574000019</v>
      </c>
      <c r="H59" s="222">
        <v>152187.75097000002</v>
      </c>
      <c r="I59" s="224">
        <v>48814.900560000002</v>
      </c>
      <c r="J59" s="223">
        <v>20078.998879999999</v>
      </c>
      <c r="K59" s="223">
        <v>7568.2994200000003</v>
      </c>
      <c r="L59" s="224">
        <v>12510.69946</v>
      </c>
      <c r="M59" s="235">
        <v>1349869.0483900001</v>
      </c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</row>
    <row r="60" spans="1:31" x14ac:dyDescent="0.25">
      <c r="A60" s="228" t="s">
        <v>117</v>
      </c>
      <c r="B60" s="222">
        <v>226052.84773000001</v>
      </c>
      <c r="C60" s="222">
        <v>46114.087980000004</v>
      </c>
      <c r="D60" s="222">
        <v>143190.98082</v>
      </c>
      <c r="E60" s="222">
        <v>12222.222750000001</v>
      </c>
      <c r="F60" s="222">
        <v>32849.917589999997</v>
      </c>
      <c r="G60" s="222">
        <v>670491.21626999998</v>
      </c>
      <c r="H60" s="222">
        <v>165141.41346000001</v>
      </c>
      <c r="I60" s="224">
        <v>298.52596999999997</v>
      </c>
      <c r="J60" s="223">
        <v>40083.512320000002</v>
      </c>
      <c r="K60" s="223">
        <v>8976.5689499999989</v>
      </c>
      <c r="L60" s="224">
        <v>31106.943370000001</v>
      </c>
      <c r="M60" s="235">
        <v>1336444.72489</v>
      </c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</row>
    <row r="61" spans="1:31" x14ac:dyDescent="0.25">
      <c r="A61" s="230" t="s">
        <v>118</v>
      </c>
      <c r="B61" s="231">
        <v>315459.70523000002</v>
      </c>
      <c r="C61" s="231">
        <v>336598.57026999997</v>
      </c>
      <c r="D61" s="231">
        <v>58380.01713</v>
      </c>
      <c r="E61" s="231">
        <v>13896.383470000001</v>
      </c>
      <c r="F61" s="231">
        <v>30083.189830000003</v>
      </c>
      <c r="G61" s="231">
        <v>701943.84195000003</v>
      </c>
      <c r="H61" s="231">
        <v>171383.72379000002</v>
      </c>
      <c r="I61" s="232">
        <v>-47903.443060000005</v>
      </c>
      <c r="J61" s="233">
        <v>64167.434070000003</v>
      </c>
      <c r="K61" s="233">
        <v>51735.58</v>
      </c>
      <c r="L61" s="232">
        <v>12431.854070000001</v>
      </c>
      <c r="M61" s="235">
        <v>1644009.4226800001</v>
      </c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</row>
    <row r="62" spans="1:31" x14ac:dyDescent="0.25">
      <c r="A62" s="228" t="s">
        <v>119</v>
      </c>
      <c r="B62" s="231">
        <v>225005.79934999999</v>
      </c>
      <c r="C62" s="231">
        <v>113948.88017</v>
      </c>
      <c r="D62" s="231">
        <v>54816.61136000001</v>
      </c>
      <c r="E62" s="231">
        <v>13439.644039999999</v>
      </c>
      <c r="F62" s="231">
        <v>41938.152929999997</v>
      </c>
      <c r="G62" s="231">
        <v>702529.90332999988</v>
      </c>
      <c r="H62" s="231">
        <v>173394.44757999998</v>
      </c>
      <c r="I62" s="232">
        <v>320.64013</v>
      </c>
      <c r="J62" s="233">
        <v>35149.521660000006</v>
      </c>
      <c r="K62" s="233">
        <v>22023.66963</v>
      </c>
      <c r="L62" s="232">
        <v>13125.852030000005</v>
      </c>
      <c r="M62" s="235">
        <v>1360543.6005499999</v>
      </c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</row>
    <row r="63" spans="1:31" x14ac:dyDescent="0.25">
      <c r="A63" s="230" t="s">
        <v>120</v>
      </c>
      <c r="B63" s="231">
        <v>286884.19396999996</v>
      </c>
      <c r="C63" s="231">
        <v>99780.327980000002</v>
      </c>
      <c r="D63" s="231">
        <v>50082.379460000004</v>
      </c>
      <c r="E63" s="231">
        <v>14668.964239999998</v>
      </c>
      <c r="F63" s="231">
        <v>48016.803519999994</v>
      </c>
      <c r="G63" s="231">
        <v>631758.30932000012</v>
      </c>
      <c r="H63" s="231">
        <v>149232.72465999998</v>
      </c>
      <c r="I63" s="232">
        <v>123.05950999999999</v>
      </c>
      <c r="J63" s="233">
        <v>32346.147820000002</v>
      </c>
      <c r="K63" s="233">
        <v>19827.475019999998</v>
      </c>
      <c r="L63" s="232">
        <v>12518.672800000004</v>
      </c>
      <c r="M63" s="232">
        <v>1312892.9104800003</v>
      </c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</row>
    <row r="64" spans="1:31" x14ac:dyDescent="0.25">
      <c r="A64" s="230" t="s">
        <v>121</v>
      </c>
      <c r="B64" s="231">
        <v>256891.16730999999</v>
      </c>
      <c r="C64" s="231">
        <v>98297.660329999984</v>
      </c>
      <c r="D64" s="231">
        <v>61790.397709999997</v>
      </c>
      <c r="E64" s="231">
        <v>14992.388909999998</v>
      </c>
      <c r="F64" s="231">
        <v>31716.571349999998</v>
      </c>
      <c r="G64" s="231">
        <v>697135.44237000006</v>
      </c>
      <c r="H64" s="231">
        <v>170643.41698000001</v>
      </c>
      <c r="I64" s="232">
        <v>16289.508099999999</v>
      </c>
      <c r="J64" s="233">
        <v>36637.02923</v>
      </c>
      <c r="K64" s="233">
        <v>19013.507089999996</v>
      </c>
      <c r="L64" s="232">
        <v>17623.522140000005</v>
      </c>
      <c r="M64" s="232">
        <v>1384393.5822899998</v>
      </c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</row>
    <row r="65" spans="1:31" x14ac:dyDescent="0.25">
      <c r="A65" s="230" t="s">
        <v>122</v>
      </c>
      <c r="B65" s="231">
        <v>215413.01527999999</v>
      </c>
      <c r="C65" s="231">
        <v>99579.43170999999</v>
      </c>
      <c r="D65" s="231">
        <v>46197.492709999999</v>
      </c>
      <c r="E65" s="231">
        <v>12652.32625</v>
      </c>
      <c r="F65" s="231">
        <v>39570.973510000003</v>
      </c>
      <c r="G65" s="231">
        <v>696912.92637999984</v>
      </c>
      <c r="H65" s="231">
        <v>164156.12180000002</v>
      </c>
      <c r="I65" s="232">
        <v>285.58044000000001</v>
      </c>
      <c r="J65" s="233">
        <v>31153.080679999999</v>
      </c>
      <c r="K65" s="233">
        <v>17892.788949999995</v>
      </c>
      <c r="L65" s="232">
        <v>13260.291730000004</v>
      </c>
      <c r="M65" s="232">
        <v>1305920.9487599998</v>
      </c>
      <c r="N65" s="214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</row>
    <row r="66" spans="1:31" x14ac:dyDescent="0.25">
      <c r="A66" s="230" t="s">
        <v>123</v>
      </c>
      <c r="B66" s="231">
        <v>257740.14670000001</v>
      </c>
      <c r="C66" s="231">
        <v>100074.71945000002</v>
      </c>
      <c r="D66" s="231">
        <v>33406.136350000001</v>
      </c>
      <c r="E66" s="231">
        <v>10574.56936</v>
      </c>
      <c r="F66" s="231">
        <v>31282.09923</v>
      </c>
      <c r="G66" s="231">
        <v>724575.29519000009</v>
      </c>
      <c r="H66" s="231">
        <v>178891.54643000002</v>
      </c>
      <c r="I66" s="232">
        <v>267.39127000000002</v>
      </c>
      <c r="J66" s="233">
        <v>29216.42412</v>
      </c>
      <c r="K66" s="233">
        <v>16923.400690000002</v>
      </c>
      <c r="L66" s="232">
        <v>12293.023429999997</v>
      </c>
      <c r="M66" s="232">
        <v>1366028.3281000003</v>
      </c>
      <c r="N66" s="214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</row>
    <row r="67" spans="1:31" x14ac:dyDescent="0.25">
      <c r="A67" s="230" t="s">
        <v>124</v>
      </c>
      <c r="B67" s="231">
        <v>396643.50764999999</v>
      </c>
      <c r="C67" s="231">
        <v>40393.028140000002</v>
      </c>
      <c r="D67" s="231">
        <v>40786.249469999995</v>
      </c>
      <c r="E67" s="231">
        <v>12386.838360000002</v>
      </c>
      <c r="F67" s="231">
        <v>40798.056819999998</v>
      </c>
      <c r="G67" s="231">
        <v>740572.34762999986</v>
      </c>
      <c r="H67" s="231">
        <v>221991.34565</v>
      </c>
      <c r="I67" s="232">
        <v>368.93154000000004</v>
      </c>
      <c r="J67" s="233">
        <v>17422.252540000001</v>
      </c>
      <c r="K67" s="233">
        <v>6404.4880600000006</v>
      </c>
      <c r="L67" s="232">
        <v>11017.764480000002</v>
      </c>
      <c r="M67" s="232">
        <v>1511362.5578000001</v>
      </c>
      <c r="N67" s="214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</row>
    <row r="68" spans="1:31" x14ac:dyDescent="0.25">
      <c r="A68" s="227">
        <v>2020</v>
      </c>
      <c r="B68" s="237">
        <v>3290952.04947</v>
      </c>
      <c r="C68" s="237">
        <v>1148575.7069299999</v>
      </c>
      <c r="D68" s="237">
        <v>1239703.6420799999</v>
      </c>
      <c r="E68" s="237">
        <v>156236.08468999999</v>
      </c>
      <c r="F68" s="237">
        <v>528668.44658999995</v>
      </c>
      <c r="G68" s="237">
        <v>8651619.3880800009</v>
      </c>
      <c r="H68" s="237">
        <v>1914637.9931399997</v>
      </c>
      <c r="I68" s="237">
        <v>3202.9224400000003</v>
      </c>
      <c r="J68" s="237">
        <v>390748.92606999993</v>
      </c>
      <c r="K68" s="237">
        <v>193917.05806000001</v>
      </c>
      <c r="L68" s="237">
        <v>196831.86801000001</v>
      </c>
      <c r="M68" s="237">
        <v>17324345.15949</v>
      </c>
      <c r="N68" s="237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</row>
    <row r="69" spans="1:31" x14ac:dyDescent="0.25">
      <c r="A69" s="230" t="s">
        <v>114</v>
      </c>
      <c r="B69" s="231">
        <v>185884.46638000003</v>
      </c>
      <c r="C69" s="231">
        <v>31100.401859999998</v>
      </c>
      <c r="D69" s="231">
        <v>104591.96341000001</v>
      </c>
      <c r="E69" s="231">
        <v>12561.996650000001</v>
      </c>
      <c r="F69" s="231">
        <v>32567.336620000002</v>
      </c>
      <c r="G69" s="231">
        <v>803964.5191899999</v>
      </c>
      <c r="H69" s="231">
        <v>171596.81376000002</v>
      </c>
      <c r="I69" s="232">
        <v>348.81707</v>
      </c>
      <c r="J69" s="233">
        <v>24569.091349999999</v>
      </c>
      <c r="K69" s="233">
        <v>6536.22991</v>
      </c>
      <c r="L69" s="232">
        <v>18032.861440000001</v>
      </c>
      <c r="M69" s="232">
        <v>1367185.4062900001</v>
      </c>
      <c r="N69" s="214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</row>
    <row r="70" spans="1:31" x14ac:dyDescent="0.25">
      <c r="A70" s="230" t="s">
        <v>77</v>
      </c>
      <c r="B70" s="231">
        <v>310820.13089999999</v>
      </c>
      <c r="C70" s="231">
        <v>32054.357960000001</v>
      </c>
      <c r="D70" s="231">
        <v>427551.21124000003</v>
      </c>
      <c r="E70" s="231">
        <v>9224.7678800000012</v>
      </c>
      <c r="F70" s="231">
        <v>38537.458019999998</v>
      </c>
      <c r="G70" s="231">
        <v>729790.60244999989</v>
      </c>
      <c r="H70" s="231">
        <v>142297.46532999998</v>
      </c>
      <c r="I70" s="232">
        <v>393.90714000000003</v>
      </c>
      <c r="J70" s="233">
        <v>45416.036680000005</v>
      </c>
      <c r="K70" s="233">
        <v>4770.9031699999996</v>
      </c>
      <c r="L70" s="232">
        <v>40645.133510000007</v>
      </c>
      <c r="M70" s="232">
        <v>1736085.9376000001</v>
      </c>
      <c r="N70" s="214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</row>
    <row r="71" spans="1:31" x14ac:dyDescent="0.25">
      <c r="A71" s="230" t="s">
        <v>115</v>
      </c>
      <c r="B71" s="231">
        <v>251312.86546999999</v>
      </c>
      <c r="C71" s="231">
        <v>28181.080650000004</v>
      </c>
      <c r="D71" s="231">
        <v>171947.42690000002</v>
      </c>
      <c r="E71" s="231">
        <v>8133.1528300000009</v>
      </c>
      <c r="F71" s="231">
        <v>30109.119699999999</v>
      </c>
      <c r="G71" s="231">
        <v>717143.45103999996</v>
      </c>
      <c r="H71" s="231">
        <v>161784.66310999999</v>
      </c>
      <c r="I71" s="232">
        <v>261.17317000000003</v>
      </c>
      <c r="J71" s="233">
        <v>23378.633800000003</v>
      </c>
      <c r="K71" s="233">
        <v>3944.32843</v>
      </c>
      <c r="L71" s="232">
        <v>19434.305370000002</v>
      </c>
      <c r="M71" s="232">
        <v>1392251.5666700001</v>
      </c>
      <c r="N71" s="214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</row>
    <row r="72" spans="1:31" x14ac:dyDescent="0.25">
      <c r="A72" s="230" t="s">
        <v>116</v>
      </c>
      <c r="B72" s="231">
        <v>235650.00131999998</v>
      </c>
      <c r="C72" s="231">
        <v>56005.94195</v>
      </c>
      <c r="D72" s="231">
        <v>168435.89184999999</v>
      </c>
      <c r="E72" s="231">
        <v>6378.3296600000003</v>
      </c>
      <c r="F72" s="231">
        <v>24164.004149999997</v>
      </c>
      <c r="G72" s="231">
        <v>555825.04447000008</v>
      </c>
      <c r="H72" s="231">
        <v>146005.43316000002</v>
      </c>
      <c r="I72" s="231">
        <v>443.09777000000003</v>
      </c>
      <c r="J72" s="231">
        <v>20755.263170000002</v>
      </c>
      <c r="K72" s="231">
        <v>9971.1977199999983</v>
      </c>
      <c r="L72" s="231">
        <v>10784.065450000004</v>
      </c>
      <c r="M72" s="232">
        <v>1213663.0075000001</v>
      </c>
      <c r="N72" s="214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</row>
    <row r="73" spans="1:31" x14ac:dyDescent="0.25">
      <c r="A73" s="230" t="s">
        <v>117</v>
      </c>
      <c r="B73" s="231">
        <v>259086.35788</v>
      </c>
      <c r="C73" s="231">
        <v>404264.79541999998</v>
      </c>
      <c r="D73" s="231">
        <v>47283.183380000002</v>
      </c>
      <c r="E73" s="231">
        <v>9955.8615800000007</v>
      </c>
      <c r="F73" s="231">
        <v>29067.530149999999</v>
      </c>
      <c r="G73" s="231">
        <v>545432.78449999983</v>
      </c>
      <c r="H73" s="231">
        <v>131004.77756</v>
      </c>
      <c r="I73" s="231">
        <v>204.68975</v>
      </c>
      <c r="J73" s="231">
        <v>78153.937570000009</v>
      </c>
      <c r="K73" s="231">
        <v>64387.69788</v>
      </c>
      <c r="L73" s="231">
        <v>13766.239690000009</v>
      </c>
      <c r="M73" s="232">
        <v>1504453.9177899999</v>
      </c>
      <c r="N73" s="214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</row>
    <row r="74" spans="1:31" x14ac:dyDescent="0.25">
      <c r="A74" s="230" t="s">
        <v>118</v>
      </c>
      <c r="B74" s="231">
        <v>311434.88162</v>
      </c>
      <c r="C74" s="231">
        <v>150418.52550999998</v>
      </c>
      <c r="D74" s="231">
        <v>53751.520990000005</v>
      </c>
      <c r="E74" s="231">
        <v>12559.871509999999</v>
      </c>
      <c r="F74" s="231">
        <v>44277.25778</v>
      </c>
      <c r="G74" s="231">
        <v>625573.87512999994</v>
      </c>
      <c r="H74" s="231">
        <v>132302.78266999999</v>
      </c>
      <c r="I74" s="231">
        <v>-209.17175</v>
      </c>
      <c r="J74" s="231">
        <v>41529.186549999999</v>
      </c>
      <c r="K74" s="231">
        <v>29061.924030000002</v>
      </c>
      <c r="L74" s="231">
        <v>12467.262519999997</v>
      </c>
      <c r="M74" s="232">
        <v>1371638.7300100001</v>
      </c>
      <c r="N74" s="214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</row>
    <row r="75" spans="1:31" x14ac:dyDescent="0.25">
      <c r="A75" s="230" t="s">
        <v>119</v>
      </c>
      <c r="B75" s="231">
        <v>331924.48875000002</v>
      </c>
      <c r="C75" s="231">
        <v>143017.45116999999</v>
      </c>
      <c r="D75" s="231">
        <v>51247.708250000003</v>
      </c>
      <c r="E75" s="231">
        <v>17420.00647</v>
      </c>
      <c r="F75" s="231">
        <v>46980.81407</v>
      </c>
      <c r="G75" s="231">
        <v>689810.22626999998</v>
      </c>
      <c r="H75" s="231">
        <v>166060.92938999998</v>
      </c>
      <c r="I75" s="231">
        <v>153.28424999999999</v>
      </c>
      <c r="J75" s="231">
        <v>45024.885019999994</v>
      </c>
      <c r="K75" s="231">
        <v>26968.406910000002</v>
      </c>
      <c r="L75" s="231">
        <v>18056.478109999993</v>
      </c>
      <c r="M75" s="232">
        <v>1491639.79364</v>
      </c>
      <c r="N75" s="214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</row>
    <row r="76" spans="1:31" x14ac:dyDescent="0.25">
      <c r="A76" s="230" t="s">
        <v>120</v>
      </c>
      <c r="B76" s="231">
        <v>261315.34148</v>
      </c>
      <c r="C76" s="231">
        <v>137492.33015999998</v>
      </c>
      <c r="D76" s="231">
        <v>45740.934070000003</v>
      </c>
      <c r="E76" s="231">
        <v>12996.96362</v>
      </c>
      <c r="F76" s="231">
        <v>48538.350780000001</v>
      </c>
      <c r="G76" s="231">
        <v>718330.37711999996</v>
      </c>
      <c r="H76" s="231">
        <v>151920.66224999999</v>
      </c>
      <c r="I76" s="231">
        <v>186.42426999999998</v>
      </c>
      <c r="J76" s="231">
        <v>38487.537859999997</v>
      </c>
      <c r="K76" s="231">
        <v>23898.729620000002</v>
      </c>
      <c r="L76" s="231">
        <v>14588.808239999995</v>
      </c>
      <c r="M76" s="232">
        <v>1415008.9216100001</v>
      </c>
      <c r="N76" s="214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</row>
    <row r="77" spans="1:31" x14ac:dyDescent="0.25">
      <c r="A77" s="230" t="s">
        <v>121</v>
      </c>
      <c r="B77" s="231">
        <v>268765.25117</v>
      </c>
      <c r="C77" s="231">
        <v>38046.768170000003</v>
      </c>
      <c r="D77" s="231">
        <v>45591.140899999999</v>
      </c>
      <c r="E77" s="231">
        <v>13903.198659999998</v>
      </c>
      <c r="F77" s="231">
        <v>53336.097630000004</v>
      </c>
      <c r="G77" s="231">
        <v>720119.53915000008</v>
      </c>
      <c r="H77" s="231">
        <v>163776.66475</v>
      </c>
      <c r="I77" s="231">
        <v>505.89811000000003</v>
      </c>
      <c r="J77" s="231">
        <v>20676.184860000005</v>
      </c>
      <c r="K77" s="231">
        <v>6720.5679199999995</v>
      </c>
      <c r="L77" s="231">
        <v>13955.616940000005</v>
      </c>
      <c r="M77" s="232">
        <v>1324720.7434</v>
      </c>
      <c r="N77" s="214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</row>
    <row r="78" spans="1:31" x14ac:dyDescent="0.25">
      <c r="A78" s="230" t="s">
        <v>122</v>
      </c>
      <c r="B78" s="231">
        <v>279193.20746000001</v>
      </c>
      <c r="C78" s="231">
        <v>31118.31741</v>
      </c>
      <c r="D78" s="231">
        <v>46193.317170000002</v>
      </c>
      <c r="E78" s="231">
        <v>16205.999430000002</v>
      </c>
      <c r="F78" s="231">
        <v>67600.709329999998</v>
      </c>
      <c r="G78" s="231">
        <v>882560.35744000005</v>
      </c>
      <c r="H78" s="231">
        <v>150960.55478999999</v>
      </c>
      <c r="I78" s="231">
        <v>135.00835000000001</v>
      </c>
      <c r="J78" s="231">
        <v>19914.933949999999</v>
      </c>
      <c r="K78" s="231">
        <v>4912.13969</v>
      </c>
      <c r="L78" s="231">
        <v>15002.794259999999</v>
      </c>
      <c r="M78" s="232">
        <v>1493882.40533</v>
      </c>
      <c r="N78" s="214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</row>
    <row r="79" spans="1:31" x14ac:dyDescent="0.25">
      <c r="A79" s="230" t="s">
        <v>123</v>
      </c>
      <c r="B79" s="231">
        <v>264388.32705999998</v>
      </c>
      <c r="C79" s="231">
        <v>41673.720970000002</v>
      </c>
      <c r="D79" s="231">
        <v>33077.989809999999</v>
      </c>
      <c r="E79" s="231">
        <v>20839.0056</v>
      </c>
      <c r="F79" s="231">
        <v>56651.489430000001</v>
      </c>
      <c r="G79" s="231">
        <v>883803.16084999999</v>
      </c>
      <c r="H79" s="231">
        <v>149190.27325999999</v>
      </c>
      <c r="I79" s="231">
        <v>365.68268999999998</v>
      </c>
      <c r="J79" s="231">
        <v>17911.118290000002</v>
      </c>
      <c r="K79" s="231">
        <v>4881.8224</v>
      </c>
      <c r="L79" s="231">
        <v>13029.295890000001</v>
      </c>
      <c r="M79" s="232">
        <v>1467900.7679599996</v>
      </c>
      <c r="N79" s="214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</row>
    <row r="80" spans="1:31" x14ac:dyDescent="0.25">
      <c r="A80" s="230" t="s">
        <v>124</v>
      </c>
      <c r="B80" s="231">
        <v>331176.72997999995</v>
      </c>
      <c r="C80" s="231">
        <v>55202.015700000004</v>
      </c>
      <c r="D80" s="231">
        <v>44291.35411</v>
      </c>
      <c r="E80" s="231">
        <v>16056.930799999996</v>
      </c>
      <c r="F80" s="231">
        <v>56838.27893</v>
      </c>
      <c r="G80" s="231">
        <v>779265.45047000004</v>
      </c>
      <c r="H80" s="231">
        <v>247736.97310999999</v>
      </c>
      <c r="I80" s="231">
        <v>414.11162000000002</v>
      </c>
      <c r="J80" s="231">
        <v>14932.116969999999</v>
      </c>
      <c r="K80" s="231">
        <v>7863.1103800000001</v>
      </c>
      <c r="L80" s="231">
        <v>7069.0065899999991</v>
      </c>
      <c r="M80" s="232">
        <v>1545913.96169</v>
      </c>
      <c r="N80" s="214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</row>
    <row r="81" spans="1:31" x14ac:dyDescent="0.25">
      <c r="A81" s="227">
        <v>2021</v>
      </c>
      <c r="B81" s="237">
        <v>3410857.0894199996</v>
      </c>
      <c r="C81" s="237">
        <v>1266385.9253600002</v>
      </c>
      <c r="D81" s="237">
        <v>1285299.2062599999</v>
      </c>
      <c r="E81" s="237">
        <v>246124.08566999997</v>
      </c>
      <c r="F81" s="237">
        <v>649026.27943999984</v>
      </c>
      <c r="G81" s="237">
        <v>9893448.9111599997</v>
      </c>
      <c r="H81" s="237">
        <v>2220524.5711600003</v>
      </c>
      <c r="I81" s="237">
        <v>12917.2346</v>
      </c>
      <c r="J81" s="237">
        <v>442644.10133999999</v>
      </c>
      <c r="K81" s="237">
        <v>206883.79252999998</v>
      </c>
      <c r="L81" s="237">
        <v>235760.30880999999</v>
      </c>
      <c r="M81" s="237">
        <v>19427227.404410001</v>
      </c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</row>
    <row r="82" spans="1:31" x14ac:dyDescent="0.25">
      <c r="A82" s="230" t="s">
        <v>114</v>
      </c>
      <c r="B82" s="231">
        <v>288660.52307999996</v>
      </c>
      <c r="C82" s="231">
        <v>31014.691680000004</v>
      </c>
      <c r="D82" s="231">
        <v>100688.41974999999</v>
      </c>
      <c r="E82" s="231">
        <v>15357.3766</v>
      </c>
      <c r="F82" s="231">
        <v>47877.197369999987</v>
      </c>
      <c r="G82" s="231">
        <v>876690.55045999994</v>
      </c>
      <c r="H82" s="231">
        <v>177308.29353999998</v>
      </c>
      <c r="I82" s="231">
        <v>579.39370000000008</v>
      </c>
      <c r="J82" s="231">
        <v>20562.630370000003</v>
      </c>
      <c r="K82" s="231">
        <v>5780.1146799999997</v>
      </c>
      <c r="L82" s="231">
        <v>14782.515690000004</v>
      </c>
      <c r="M82" s="231">
        <v>1558739.0765499996</v>
      </c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</row>
    <row r="83" spans="1:31" x14ac:dyDescent="0.25">
      <c r="A83" s="230" t="s">
        <v>77</v>
      </c>
      <c r="B83" s="231">
        <v>268288.13523000001</v>
      </c>
      <c r="C83" s="231">
        <v>55398.453200000004</v>
      </c>
      <c r="D83" s="231">
        <v>462919.99817000004</v>
      </c>
      <c r="E83" s="231">
        <v>12298.393610000001</v>
      </c>
      <c r="F83" s="231">
        <v>48021.518299999996</v>
      </c>
      <c r="G83" s="231">
        <v>762337.27256000007</v>
      </c>
      <c r="H83" s="231">
        <v>161801.01225</v>
      </c>
      <c r="I83" s="231">
        <v>380.56810999999999</v>
      </c>
      <c r="J83" s="231">
        <v>41440.898000000016</v>
      </c>
      <c r="K83" s="231">
        <v>6046.6392400000004</v>
      </c>
      <c r="L83" s="231">
        <v>35394.258760000012</v>
      </c>
      <c r="M83" s="231">
        <v>1812886.2494300003</v>
      </c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</row>
    <row r="84" spans="1:31" x14ac:dyDescent="0.25">
      <c r="A84" s="230" t="s">
        <v>115</v>
      </c>
      <c r="B84" s="231">
        <v>279231.83856</v>
      </c>
      <c r="C84" s="231">
        <v>52768.816409999992</v>
      </c>
      <c r="D84" s="231">
        <v>189821.64014</v>
      </c>
      <c r="E84" s="231">
        <v>23809.850930000001</v>
      </c>
      <c r="F84" s="231">
        <v>64156.272339999996</v>
      </c>
      <c r="G84" s="231">
        <v>717055.54032999987</v>
      </c>
      <c r="H84" s="231">
        <v>191048.29425000001</v>
      </c>
      <c r="I84" s="231">
        <v>244.38632999999999</v>
      </c>
      <c r="J84" s="231">
        <v>35508.33685</v>
      </c>
      <c r="K84" s="231">
        <v>6711.02592</v>
      </c>
      <c r="L84" s="231">
        <v>28797.31093</v>
      </c>
      <c r="M84" s="231">
        <v>1553644.9761399999</v>
      </c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</row>
    <row r="85" spans="1:31" x14ac:dyDescent="0.25">
      <c r="A85" s="230" t="s">
        <v>116</v>
      </c>
      <c r="B85" s="231">
        <v>251671.62616000001</v>
      </c>
      <c r="C85" s="231">
        <v>52281.169350000011</v>
      </c>
      <c r="D85" s="231">
        <v>163216.06966000001</v>
      </c>
      <c r="E85" s="231">
        <v>15597.22064</v>
      </c>
      <c r="F85" s="231">
        <v>58717.840290000007</v>
      </c>
      <c r="G85" s="231">
        <v>730514.0955099999</v>
      </c>
      <c r="H85" s="231">
        <v>166700.76368999999</v>
      </c>
      <c r="I85" s="231">
        <v>1274.5898399999999</v>
      </c>
      <c r="J85" s="231">
        <v>21038.779390000003</v>
      </c>
      <c r="K85" s="231">
        <v>8371.7216100000005</v>
      </c>
      <c r="L85" s="231">
        <v>12667.057780000003</v>
      </c>
      <c r="M85" s="231">
        <v>1461012.1545299999</v>
      </c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</row>
    <row r="86" spans="1:31" x14ac:dyDescent="0.25">
      <c r="A86" s="230" t="s">
        <v>117</v>
      </c>
      <c r="B86" s="231">
        <v>268183.05426</v>
      </c>
      <c r="C86" s="231">
        <v>483068.93142000004</v>
      </c>
      <c r="D86" s="231">
        <v>66579.026240000007</v>
      </c>
      <c r="E86" s="231">
        <v>16999.022940000003</v>
      </c>
      <c r="F86" s="231">
        <v>61027.834179999998</v>
      </c>
      <c r="G86" s="231">
        <v>763122.09380999999</v>
      </c>
      <c r="H86" s="231">
        <v>173680.71892000001</v>
      </c>
      <c r="I86" s="231">
        <v>936.34316999999987</v>
      </c>
      <c r="J86" s="231">
        <v>89462.074500000002</v>
      </c>
      <c r="K86" s="231">
        <v>75838.816829999996</v>
      </c>
      <c r="L86" s="231">
        <v>13623.257670000006</v>
      </c>
      <c r="M86" s="231">
        <v>1923059.0994400003</v>
      </c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</row>
    <row r="87" spans="1:31" x14ac:dyDescent="0.25">
      <c r="A87" s="230" t="s">
        <v>118</v>
      </c>
      <c r="B87" s="231">
        <v>268158.45324999996</v>
      </c>
      <c r="C87" s="231">
        <v>136641.00253999996</v>
      </c>
      <c r="D87" s="231">
        <v>54228.735519999995</v>
      </c>
      <c r="E87" s="231">
        <v>21173.425219999997</v>
      </c>
      <c r="F87" s="231">
        <v>60491.02</v>
      </c>
      <c r="G87" s="231">
        <v>759369.35589000012</v>
      </c>
      <c r="H87" s="231">
        <v>173448.96698</v>
      </c>
      <c r="I87" s="231">
        <v>1285.82512</v>
      </c>
      <c r="J87" s="231">
        <v>38950.844710000005</v>
      </c>
      <c r="K87" s="231">
        <v>28435.662760000003</v>
      </c>
      <c r="L87" s="231">
        <v>10515.181950000002</v>
      </c>
      <c r="M87" s="231">
        <v>1513747.6292300001</v>
      </c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</row>
    <row r="88" spans="1:31" x14ac:dyDescent="0.25">
      <c r="A88" s="230" t="s">
        <v>119</v>
      </c>
      <c r="B88" s="231">
        <v>284760.36495000008</v>
      </c>
      <c r="C88" s="231">
        <v>131283.72035000002</v>
      </c>
      <c r="D88" s="231">
        <v>50275.017540000001</v>
      </c>
      <c r="E88" s="231">
        <v>19127.552849999996</v>
      </c>
      <c r="F88" s="231">
        <v>55804.177949999998</v>
      </c>
      <c r="G88" s="231">
        <v>869728.61333000008</v>
      </c>
      <c r="H88" s="231">
        <v>187065.82857999997</v>
      </c>
      <c r="I88" s="231">
        <v>1049.06008</v>
      </c>
      <c r="J88" s="231">
        <v>37624.732580000004</v>
      </c>
      <c r="K88" s="231">
        <v>27412.171440000002</v>
      </c>
      <c r="L88" s="231">
        <v>10212.561140000002</v>
      </c>
      <c r="M88" s="231">
        <v>1636719.0682100002</v>
      </c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</row>
    <row r="89" spans="1:31" x14ac:dyDescent="0.25">
      <c r="A89" s="230" t="s">
        <v>120</v>
      </c>
      <c r="B89" s="231">
        <v>291688.81603000005</v>
      </c>
      <c r="C89" s="231">
        <v>120917.23518</v>
      </c>
      <c r="D89" s="231">
        <v>44732.23042</v>
      </c>
      <c r="E89" s="231">
        <v>20388.602219999997</v>
      </c>
      <c r="F89" s="231">
        <v>57419.022889999993</v>
      </c>
      <c r="G89" s="231">
        <v>845979.61750000005</v>
      </c>
      <c r="H89" s="231">
        <v>188817.91288000005</v>
      </c>
      <c r="I89" s="231">
        <v>182.17611000000002</v>
      </c>
      <c r="J89" s="231">
        <v>37150.537469999996</v>
      </c>
      <c r="K89" s="231">
        <v>23472.34231</v>
      </c>
      <c r="L89" s="231">
        <v>13678.195159999996</v>
      </c>
      <c r="M89" s="231">
        <v>1607276.1507000001</v>
      </c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</row>
    <row r="90" spans="1:31" x14ac:dyDescent="0.25">
      <c r="A90" s="230" t="s">
        <v>121</v>
      </c>
      <c r="B90" s="231">
        <v>273698.64308000007</v>
      </c>
      <c r="C90" s="231">
        <v>51066.210720000003</v>
      </c>
      <c r="D90" s="231">
        <v>39527.051100000004</v>
      </c>
      <c r="E90" s="231">
        <v>44207.069280000003</v>
      </c>
      <c r="F90" s="231">
        <v>57449.197539999994</v>
      </c>
      <c r="G90" s="231">
        <v>851507.54802999995</v>
      </c>
      <c r="H90" s="231">
        <v>194202.61655999999</v>
      </c>
      <c r="I90" s="231">
        <v>539.08744000000002</v>
      </c>
      <c r="J90" s="231">
        <v>17065.974600000001</v>
      </c>
      <c r="K90" s="231">
        <v>6965.9105899999986</v>
      </c>
      <c r="L90" s="231">
        <v>10100.064010000002</v>
      </c>
      <c r="M90" s="231">
        <v>1529263.3983499999</v>
      </c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</row>
    <row r="91" spans="1:31" x14ac:dyDescent="0.25">
      <c r="A91" s="230" t="s">
        <v>122</v>
      </c>
      <c r="B91" s="231">
        <v>296140.03943000006</v>
      </c>
      <c r="C91" s="231">
        <v>61475.244330000001</v>
      </c>
      <c r="D91" s="231">
        <v>41490.781450000002</v>
      </c>
      <c r="E91" s="231">
        <v>17391.114089999999</v>
      </c>
      <c r="F91" s="231">
        <v>60885.391029999999</v>
      </c>
      <c r="G91" s="231">
        <v>886709.73282000003</v>
      </c>
      <c r="H91" s="231">
        <v>183917.98443000001</v>
      </c>
      <c r="I91" s="231">
        <v>395.78561999999999</v>
      </c>
      <c r="J91" s="231">
        <v>64449.47683</v>
      </c>
      <c r="K91" s="231">
        <v>6197.2688799999996</v>
      </c>
      <c r="L91" s="231">
        <v>58252.207949999996</v>
      </c>
      <c r="M91" s="231">
        <v>1612855.55003</v>
      </c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</row>
    <row r="92" spans="1:31" x14ac:dyDescent="0.25">
      <c r="A92" s="230" t="s">
        <v>123</v>
      </c>
      <c r="B92" s="231">
        <v>280852.41548000003</v>
      </c>
      <c r="C92" s="231">
        <v>45212.497080000001</v>
      </c>
      <c r="D92" s="231">
        <v>32441.246950000004</v>
      </c>
      <c r="E92" s="231">
        <v>16864.666109999998</v>
      </c>
      <c r="F92" s="231">
        <v>45841.095579999994</v>
      </c>
      <c r="G92" s="231">
        <v>898080.39142999996</v>
      </c>
      <c r="H92" s="231">
        <v>205031.19615999999</v>
      </c>
      <c r="I92" s="231">
        <v>315.56928999999997</v>
      </c>
      <c r="J92" s="231">
        <v>19472.532400000007</v>
      </c>
      <c r="K92" s="231">
        <v>5387.3415599999998</v>
      </c>
      <c r="L92" s="231">
        <v>14085.190840000007</v>
      </c>
      <c r="M92" s="231">
        <v>1544111.61048</v>
      </c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</row>
    <row r="93" spans="1:31" x14ac:dyDescent="0.25">
      <c r="A93" s="230" t="s">
        <v>124</v>
      </c>
      <c r="B93" s="231">
        <v>359523.17990999995</v>
      </c>
      <c r="C93" s="231">
        <v>45257.953099999992</v>
      </c>
      <c r="D93" s="231">
        <v>39378.989320000008</v>
      </c>
      <c r="E93" s="231">
        <v>22909.791180000004</v>
      </c>
      <c r="F93" s="231">
        <v>31335.71197</v>
      </c>
      <c r="G93" s="231">
        <v>932354.09948999994</v>
      </c>
      <c r="H93" s="231">
        <v>217500.98291999998</v>
      </c>
      <c r="I93" s="231">
        <v>5734.4497899999997</v>
      </c>
      <c r="J93" s="231">
        <v>19917.283639999998</v>
      </c>
      <c r="K93" s="231">
        <v>6264.7767100000001</v>
      </c>
      <c r="L93" s="231">
        <v>13652.506929999998</v>
      </c>
      <c r="M93" s="231">
        <v>1673912.4413199998</v>
      </c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</row>
    <row r="94" spans="1:31" x14ac:dyDescent="0.25">
      <c r="A94" s="227">
        <v>2022</v>
      </c>
      <c r="B94" s="237">
        <f>SUM(B95:B103)</f>
        <v>2686763.4914100002</v>
      </c>
      <c r="C94" s="237">
        <f t="shared" ref="C94:M94" si="0">SUM(C95:C103)</f>
        <v>1112833.9225699999</v>
      </c>
      <c r="D94" s="237">
        <f t="shared" si="0"/>
        <v>1301828.2274100003</v>
      </c>
      <c r="E94" s="237">
        <f t="shared" si="0"/>
        <v>208147.27478000007</v>
      </c>
      <c r="F94" s="237">
        <f t="shared" si="0"/>
        <v>405640.91917000007</v>
      </c>
      <c r="G94" s="237">
        <f t="shared" si="0"/>
        <v>7761151.0056899991</v>
      </c>
      <c r="H94" s="237">
        <f t="shared" si="0"/>
        <v>1927898.6098999998</v>
      </c>
      <c r="I94" s="237">
        <f t="shared" si="0"/>
        <v>24515.845020000001</v>
      </c>
      <c r="J94" s="237">
        <f t="shared" si="0"/>
        <v>408415.06206000003</v>
      </c>
      <c r="K94" s="237">
        <f t="shared" si="0"/>
        <v>197857.95336000001</v>
      </c>
      <c r="L94" s="237">
        <f t="shared" si="0"/>
        <v>210557.10870000001</v>
      </c>
      <c r="M94" s="237">
        <f>SUM(M95:M103)</f>
        <v>15837194.35801</v>
      </c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</row>
    <row r="95" spans="1:31" x14ac:dyDescent="0.25">
      <c r="A95" s="230" t="s">
        <v>114</v>
      </c>
      <c r="B95" s="231">
        <v>270513.70325000002</v>
      </c>
      <c r="C95" s="231">
        <v>65033.920570000002</v>
      </c>
      <c r="D95" s="231">
        <v>105340.97302</v>
      </c>
      <c r="E95" s="231">
        <v>20537.613790000003</v>
      </c>
      <c r="F95" s="231">
        <v>31684.441190000001</v>
      </c>
      <c r="G95" s="231">
        <v>950318.87707000016</v>
      </c>
      <c r="H95" s="231">
        <v>207567.69747000004</v>
      </c>
      <c r="I95" s="231">
        <v>171.43543000000003</v>
      </c>
      <c r="J95" s="231">
        <v>27122.45967</v>
      </c>
      <c r="K95" s="231">
        <v>6580.11096</v>
      </c>
      <c r="L95" s="231">
        <v>20542.348709999998</v>
      </c>
      <c r="M95" s="231">
        <f>SUM(B95:J95)</f>
        <v>1678291.1214600003</v>
      </c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</row>
    <row r="96" spans="1:31" x14ac:dyDescent="0.25">
      <c r="A96" s="239" t="s">
        <v>77</v>
      </c>
      <c r="B96" s="231">
        <v>273272.26308</v>
      </c>
      <c r="C96" s="231">
        <v>28382.011320000001</v>
      </c>
      <c r="D96" s="231">
        <v>468074.42035000003</v>
      </c>
      <c r="E96" s="231">
        <v>19305.370740000002</v>
      </c>
      <c r="F96" s="231">
        <v>38620.251410000012</v>
      </c>
      <c r="G96" s="231">
        <v>810517.02486</v>
      </c>
      <c r="H96" s="231">
        <v>205730.64502999996</v>
      </c>
      <c r="I96" s="231">
        <v>360.10380000000004</v>
      </c>
      <c r="J96" s="231">
        <v>53723.559180000004</v>
      </c>
      <c r="K96" s="231">
        <v>5567.70633</v>
      </c>
      <c r="L96" s="231">
        <v>48155.852850000003</v>
      </c>
      <c r="M96" s="231">
        <f>SUM(B96:J96)</f>
        <v>1897985.6497700003</v>
      </c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</row>
    <row r="97" spans="1:31" x14ac:dyDescent="0.25">
      <c r="A97" s="262" t="s">
        <v>115</v>
      </c>
      <c r="B97" s="231">
        <v>276761.38974000001</v>
      </c>
      <c r="C97" s="231">
        <v>44320.612529999999</v>
      </c>
      <c r="D97" s="231">
        <v>181896.65998</v>
      </c>
      <c r="E97" s="231">
        <v>33825.070509999998</v>
      </c>
      <c r="F97" s="231">
        <v>88492.718670000017</v>
      </c>
      <c r="G97" s="231">
        <v>804520.66826000006</v>
      </c>
      <c r="H97" s="231">
        <v>195655.51157999999</v>
      </c>
      <c r="I97" s="231">
        <v>572.68020999999999</v>
      </c>
      <c r="J97" s="231">
        <v>39371.354100000011</v>
      </c>
      <c r="K97" s="231">
        <v>6506.3177100000003</v>
      </c>
      <c r="L97" s="231">
        <v>32865.036390000008</v>
      </c>
      <c r="M97" s="231">
        <f t="shared" ref="M97" si="1">SUM(B97:J97)</f>
        <v>1665416.66558</v>
      </c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</row>
    <row r="98" spans="1:31" x14ac:dyDescent="0.25">
      <c r="A98" s="262" t="s">
        <v>116</v>
      </c>
      <c r="B98" s="231">
        <v>284248.19806000008</v>
      </c>
      <c r="C98" s="231">
        <v>45883.765439999996</v>
      </c>
      <c r="D98" s="231">
        <v>113550.44645</v>
      </c>
      <c r="E98" s="231">
        <v>20499.311619999997</v>
      </c>
      <c r="F98" s="231">
        <v>28066.656930000005</v>
      </c>
      <c r="G98" s="231">
        <v>892547.13565000007</v>
      </c>
      <c r="H98" s="231">
        <v>209814.35069000002</v>
      </c>
      <c r="I98" s="231">
        <v>897.81124</v>
      </c>
      <c r="J98" s="231">
        <v>25794.451940000003</v>
      </c>
      <c r="K98" s="231">
        <v>8223.9346500000011</v>
      </c>
      <c r="L98" s="231">
        <v>17570.517290000003</v>
      </c>
      <c r="M98" s="231">
        <f t="shared" ref="M98:M103" si="2">SUM(B98:J98)</f>
        <v>1621302.1280200002</v>
      </c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1"/>
      <c r="AA98" s="241"/>
      <c r="AB98" s="241"/>
      <c r="AC98" s="241"/>
      <c r="AD98" s="241"/>
      <c r="AE98" s="241"/>
    </row>
    <row r="99" spans="1:31" x14ac:dyDescent="0.25">
      <c r="A99" s="262" t="s">
        <v>117</v>
      </c>
      <c r="B99" s="231">
        <v>311360.73368999996</v>
      </c>
      <c r="C99" s="231">
        <v>526002.30596000003</v>
      </c>
      <c r="D99" s="231">
        <v>120173.11749999999</v>
      </c>
      <c r="E99" s="231">
        <v>26486.696170000003</v>
      </c>
      <c r="F99" s="231">
        <v>40686.213280000011</v>
      </c>
      <c r="G99" s="231">
        <v>872271.61830999982</v>
      </c>
      <c r="H99" s="231">
        <v>206533.83820999999</v>
      </c>
      <c r="I99" s="231">
        <v>4862.0346399999999</v>
      </c>
      <c r="J99" s="231">
        <v>110211.00378</v>
      </c>
      <c r="K99" s="231">
        <v>87299.191250000003</v>
      </c>
      <c r="L99" s="231">
        <v>22911.812529999996</v>
      </c>
      <c r="M99" s="231">
        <f t="shared" si="2"/>
        <v>2218587.5615400001</v>
      </c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1"/>
      <c r="AC99" s="241"/>
      <c r="AD99" s="241"/>
      <c r="AE99" s="241"/>
    </row>
    <row r="100" spans="1:31" x14ac:dyDescent="0.25">
      <c r="A100" s="262" t="s">
        <v>118</v>
      </c>
      <c r="B100" s="231">
        <v>348531.95660999999</v>
      </c>
      <c r="C100" s="231">
        <v>102811.58809000002</v>
      </c>
      <c r="D100" s="231">
        <v>108461.62675</v>
      </c>
      <c r="E100" s="231">
        <v>32183.764190000002</v>
      </c>
      <c r="F100" s="231">
        <v>43225.561079999999</v>
      </c>
      <c r="G100" s="231">
        <v>916129.54374999995</v>
      </c>
      <c r="H100" s="231">
        <v>199875.73793</v>
      </c>
      <c r="I100" s="231">
        <v>6836.2900499999996</v>
      </c>
      <c r="J100" s="231">
        <v>38996.537729999996</v>
      </c>
      <c r="K100" s="231">
        <v>22179.185420000002</v>
      </c>
      <c r="L100" s="231">
        <v>16817.352309999995</v>
      </c>
      <c r="M100" s="231">
        <f t="shared" si="2"/>
        <v>1797052.6061799999</v>
      </c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  <c r="AA100" s="241"/>
      <c r="AB100" s="241"/>
      <c r="AC100" s="241"/>
      <c r="AD100" s="241"/>
      <c r="AE100" s="241"/>
    </row>
    <row r="101" spans="1:31" x14ac:dyDescent="0.25">
      <c r="A101" s="262" t="s">
        <v>119</v>
      </c>
      <c r="B101" s="231">
        <v>315925.75932999997</v>
      </c>
      <c r="C101" s="231">
        <v>101900.43536</v>
      </c>
      <c r="D101" s="231">
        <v>99476.240649999992</v>
      </c>
      <c r="E101" s="231">
        <v>19062.873999999996</v>
      </c>
      <c r="F101" s="231">
        <v>44248.749609999992</v>
      </c>
      <c r="G101" s="231">
        <v>934245.67046000005</v>
      </c>
      <c r="H101" s="231">
        <v>232902.38962999999</v>
      </c>
      <c r="I101" s="231">
        <v>7218.4787399999996</v>
      </c>
      <c r="J101" s="231">
        <v>37244.363920000003</v>
      </c>
      <c r="K101" s="231">
        <v>21283.855050000002</v>
      </c>
      <c r="L101" s="231">
        <v>15960.508870000001</v>
      </c>
      <c r="M101" s="231">
        <f t="shared" si="2"/>
        <v>1792224.9616999996</v>
      </c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</row>
    <row r="102" spans="1:31" x14ac:dyDescent="0.25">
      <c r="A102" s="262" t="s">
        <v>120</v>
      </c>
      <c r="B102" s="231">
        <v>287849.94250000006</v>
      </c>
      <c r="C102" s="231">
        <v>103177.36165000001</v>
      </c>
      <c r="D102" s="231">
        <v>54959.873940000005</v>
      </c>
      <c r="E102" s="231">
        <v>17790.0861</v>
      </c>
      <c r="F102" s="231">
        <v>44818.859250000009</v>
      </c>
      <c r="G102" s="231">
        <v>789450.21710000001</v>
      </c>
      <c r="H102" s="231">
        <v>228210.51205000002</v>
      </c>
      <c r="I102" s="231">
        <v>1883.3291600000002</v>
      </c>
      <c r="J102" s="231">
        <v>37160.228720000006</v>
      </c>
      <c r="K102" s="231">
        <v>20974.20769000001</v>
      </c>
      <c r="L102" s="231">
        <v>16186.021029999996</v>
      </c>
      <c r="M102" s="231">
        <f t="shared" si="2"/>
        <v>1565300.4104700002</v>
      </c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1"/>
      <c r="AA102" s="241"/>
      <c r="AB102" s="241"/>
      <c r="AC102" s="241"/>
      <c r="AD102" s="241"/>
      <c r="AE102" s="241"/>
    </row>
    <row r="103" spans="1:31" x14ac:dyDescent="0.25">
      <c r="A103" s="240" t="s">
        <v>121</v>
      </c>
      <c r="B103" s="238">
        <v>318299.54515000002</v>
      </c>
      <c r="C103" s="238">
        <v>95321.921649999989</v>
      </c>
      <c r="D103" s="238">
        <v>49894.868769999994</v>
      </c>
      <c r="E103" s="238">
        <v>18456.487660000003</v>
      </c>
      <c r="F103" s="238">
        <v>45797.467750000003</v>
      </c>
      <c r="G103" s="238">
        <v>791150.25022999989</v>
      </c>
      <c r="H103" s="238">
        <v>241607.92730999997</v>
      </c>
      <c r="I103" s="238">
        <v>1713.6817499999997</v>
      </c>
      <c r="J103" s="238">
        <v>38791.10302000001</v>
      </c>
      <c r="K103" s="238">
        <v>19243.444300000003</v>
      </c>
      <c r="L103" s="238">
        <v>19547.658720000007</v>
      </c>
      <c r="M103" s="238">
        <f t="shared" si="2"/>
        <v>1601033.2532899999</v>
      </c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</row>
    <row r="104" spans="1:31" x14ac:dyDescent="0.25">
      <c r="A104" s="217" t="s">
        <v>85</v>
      </c>
      <c r="B104" s="214"/>
      <c r="C104" s="214"/>
      <c r="D104" s="214"/>
      <c r="E104" s="220"/>
      <c r="F104" s="214"/>
      <c r="G104" s="214"/>
      <c r="H104" s="214"/>
      <c r="I104" s="214"/>
      <c r="J104" s="214"/>
      <c r="K104" s="214"/>
      <c r="L104" s="214"/>
      <c r="M104" s="214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</row>
    <row r="105" spans="1:31" x14ac:dyDescent="0.25">
      <c r="A105" s="217" t="s">
        <v>139</v>
      </c>
      <c r="B105" s="214"/>
      <c r="C105" s="214"/>
      <c r="D105" s="214"/>
      <c r="E105" s="220"/>
      <c r="F105" s="214"/>
      <c r="G105" s="214"/>
      <c r="H105" s="214"/>
      <c r="I105" s="214"/>
      <c r="J105" s="214"/>
      <c r="K105" s="214"/>
      <c r="L105" s="214"/>
      <c r="M105" s="214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</row>
    <row r="106" spans="1:31" x14ac:dyDescent="0.25">
      <c r="A106" s="217" t="s">
        <v>140</v>
      </c>
      <c r="B106" s="214"/>
      <c r="C106" s="214"/>
      <c r="D106" s="214"/>
      <c r="E106" s="214"/>
      <c r="F106" s="214"/>
      <c r="G106" s="214"/>
      <c r="H106" s="214"/>
      <c r="I106" s="214"/>
      <c r="J106" s="214"/>
      <c r="K106" s="214"/>
      <c r="L106" s="214"/>
      <c r="M106" s="214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</row>
    <row r="107" spans="1:31" x14ac:dyDescent="0.25">
      <c r="A107" s="218" t="s">
        <v>162</v>
      </c>
      <c r="B107" s="214"/>
      <c r="C107" s="214"/>
      <c r="D107" s="214"/>
      <c r="E107" s="214"/>
      <c r="F107" s="214"/>
      <c r="G107" s="214"/>
      <c r="H107" s="214"/>
      <c r="I107" s="214"/>
      <c r="J107" s="219" t="s">
        <v>113</v>
      </c>
      <c r="K107" s="214"/>
      <c r="L107" s="214"/>
      <c r="M107" s="214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</row>
    <row r="108" spans="1:31" x14ac:dyDescent="0.25"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</row>
    <row r="109" spans="1:31" x14ac:dyDescent="0.25"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</row>
    <row r="110" spans="1:31" x14ac:dyDescent="0.25">
      <c r="B110" s="183"/>
      <c r="C110" s="183"/>
      <c r="D110" s="183"/>
      <c r="E110" s="183"/>
      <c r="F110" s="183"/>
      <c r="G110" s="183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</row>
    <row r="111" spans="1:31" x14ac:dyDescent="0.25">
      <c r="A111" s="214"/>
      <c r="B111" s="214"/>
      <c r="C111" s="214"/>
      <c r="D111" s="214"/>
      <c r="E111" s="214"/>
      <c r="F111" s="214"/>
      <c r="G111" s="214"/>
      <c r="H111" s="214"/>
      <c r="I111" s="214"/>
      <c r="J111" s="214"/>
      <c r="K111" s="214"/>
      <c r="L111" s="214"/>
      <c r="M111" s="214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</row>
    <row r="112" spans="1:31" x14ac:dyDescent="0.25">
      <c r="A112" s="214"/>
      <c r="B112" s="214"/>
      <c r="C112" s="214"/>
      <c r="D112" s="214"/>
      <c r="E112" s="214"/>
      <c r="F112" s="214"/>
      <c r="G112" s="214"/>
      <c r="H112" s="214"/>
      <c r="I112" s="214"/>
      <c r="J112" s="214"/>
      <c r="K112" s="214"/>
      <c r="L112" s="214"/>
      <c r="M112" s="214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</row>
    <row r="113" spans="1:31" x14ac:dyDescent="0.25">
      <c r="A113" s="214"/>
      <c r="B113" s="214"/>
      <c r="C113" s="214"/>
      <c r="D113" s="214"/>
      <c r="E113" s="214"/>
      <c r="F113" s="214"/>
      <c r="G113" s="214"/>
      <c r="H113" s="214"/>
      <c r="I113" s="214"/>
      <c r="J113" s="214"/>
      <c r="K113" s="214"/>
      <c r="L113" s="214"/>
      <c r="M113" s="214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</row>
  </sheetData>
  <mergeCells count="1">
    <mergeCell ref="K1:M1"/>
  </mergeCells>
  <phoneticPr fontId="44" type="noConversion"/>
  <pageMargins left="0.11811023622047245" right="0.11811023622047245" top="0.19685039370078741" bottom="0.19685039370078741" header="0.31496062992125984" footer="0.31496062992125984"/>
  <pageSetup paperSize="9" scale="52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showGridLines="0" zoomScaleNormal="100" workbookViewId="0"/>
  </sheetViews>
  <sheetFormatPr defaultRowHeight="13.2" x14ac:dyDescent="0.25"/>
  <cols>
    <col min="1" max="1" width="43.6640625" customWidth="1"/>
    <col min="2" max="8" width="10.33203125" bestFit="1" customWidth="1"/>
    <col min="9" max="9" width="10.44140625" bestFit="1" customWidth="1"/>
    <col min="10" max="10" width="10.33203125" bestFit="1" customWidth="1"/>
    <col min="11" max="11" width="10.33203125" customWidth="1"/>
    <col min="12" max="13" width="10.33203125" bestFit="1" customWidth="1"/>
    <col min="14" max="14" width="15.5546875" bestFit="1" customWidth="1"/>
  </cols>
  <sheetData>
    <row r="1" spans="1:14" x14ac:dyDescent="0.25">
      <c r="A1" s="112" t="s">
        <v>175</v>
      </c>
      <c r="B1" s="82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1"/>
    </row>
    <row r="2" spans="1:14" x14ac:dyDescent="0.25">
      <c r="A2" s="35"/>
      <c r="B2" s="83"/>
      <c r="C2" s="83"/>
      <c r="D2" s="83"/>
      <c r="E2" s="83"/>
      <c r="F2" s="83"/>
      <c r="G2" s="83"/>
      <c r="H2" s="83"/>
      <c r="I2" s="83"/>
      <c r="J2" s="83"/>
      <c r="K2" s="83" t="s">
        <v>113</v>
      </c>
      <c r="L2" s="280" t="s">
        <v>163</v>
      </c>
      <c r="M2" s="280"/>
      <c r="N2" s="280"/>
    </row>
    <row r="3" spans="1:14" ht="13.8" thickBot="1" x14ac:dyDescent="0.3">
      <c r="A3" s="49" t="s">
        <v>34</v>
      </c>
      <c r="B3" s="109" t="s">
        <v>35</v>
      </c>
      <c r="C3" s="109" t="s">
        <v>36</v>
      </c>
      <c r="D3" s="109" t="s">
        <v>37</v>
      </c>
      <c r="E3" s="109" t="s">
        <v>38</v>
      </c>
      <c r="F3" s="109" t="s">
        <v>39</v>
      </c>
      <c r="G3" s="109" t="s">
        <v>40</v>
      </c>
      <c r="H3" s="109" t="s">
        <v>41</v>
      </c>
      <c r="I3" s="109" t="s">
        <v>42</v>
      </c>
      <c r="J3" s="109" t="s">
        <v>43</v>
      </c>
      <c r="K3" s="109" t="s">
        <v>44</v>
      </c>
      <c r="L3" s="109" t="s">
        <v>45</v>
      </c>
      <c r="M3" s="109" t="s">
        <v>46</v>
      </c>
      <c r="N3" s="109" t="s">
        <v>33</v>
      </c>
    </row>
    <row r="4" spans="1:14" ht="13.8" thickTop="1" x14ac:dyDescent="0.25">
      <c r="A4" s="112" t="s">
        <v>92</v>
      </c>
      <c r="B4" s="116">
        <v>128282.85661</v>
      </c>
      <c r="C4" s="116">
        <v>131573.53195</v>
      </c>
      <c r="D4" s="116">
        <v>102441.17963</v>
      </c>
      <c r="E4" s="117">
        <v>117642.11754000001</v>
      </c>
      <c r="F4" s="117">
        <v>138518.35074000002</v>
      </c>
      <c r="G4" s="117">
        <v>137221.40594</v>
      </c>
      <c r="H4" s="117">
        <v>161701.29859999998</v>
      </c>
      <c r="I4" s="117">
        <v>160241.86271000002</v>
      </c>
      <c r="J4" s="117">
        <v>167524.45897000001</v>
      </c>
      <c r="K4" s="117">
        <v>171403.53388</v>
      </c>
      <c r="L4" s="117">
        <v>180714.56099999999</v>
      </c>
      <c r="M4" s="117">
        <v>186726.2745</v>
      </c>
      <c r="N4" s="118">
        <v>1783991.4320700001</v>
      </c>
    </row>
    <row r="5" spans="1:14" ht="13.95" customHeight="1" x14ac:dyDescent="0.25">
      <c r="A5" s="112" t="s">
        <v>93</v>
      </c>
      <c r="B5" s="116">
        <v>75188.44859</v>
      </c>
      <c r="C5" s="116">
        <v>63040.908670000004</v>
      </c>
      <c r="D5" s="116">
        <v>63576.375039999999</v>
      </c>
      <c r="E5" s="117">
        <v>55951.035510000002</v>
      </c>
      <c r="F5" s="117">
        <v>74664.457779999997</v>
      </c>
      <c r="G5" s="117">
        <v>67487.313200000004</v>
      </c>
      <c r="H5" s="117">
        <v>73472.75589</v>
      </c>
      <c r="I5" s="117">
        <v>70347.611780000007</v>
      </c>
      <c r="J5" s="117">
        <v>68266.855639999994</v>
      </c>
      <c r="K5" s="117">
        <v>68053.365260000006</v>
      </c>
      <c r="L5" s="117">
        <v>65995.302009999999</v>
      </c>
      <c r="M5" s="117">
        <v>70103.316269999996</v>
      </c>
      <c r="N5" s="118">
        <v>816147.74563999998</v>
      </c>
    </row>
    <row r="6" spans="1:14" ht="15" customHeight="1" x14ac:dyDescent="0.25">
      <c r="A6" s="112" t="s">
        <v>94</v>
      </c>
      <c r="B6" s="116">
        <v>60839.009590000001</v>
      </c>
      <c r="C6" s="116">
        <v>62893.355870000007</v>
      </c>
      <c r="D6" s="116">
        <v>58574.319710000003</v>
      </c>
      <c r="E6" s="117">
        <v>58755.565630000005</v>
      </c>
      <c r="F6" s="117">
        <v>62491.749109999997</v>
      </c>
      <c r="G6" s="117">
        <v>58120.736660000002</v>
      </c>
      <c r="H6" s="117">
        <v>63663.006609999997</v>
      </c>
      <c r="I6" s="117">
        <v>61582.22969</v>
      </c>
      <c r="J6" s="117">
        <v>72371.971950000006</v>
      </c>
      <c r="K6" s="117">
        <v>79726.479170000006</v>
      </c>
      <c r="L6" s="117">
        <v>80420.102549999996</v>
      </c>
      <c r="M6" s="117">
        <v>83443.919389999995</v>
      </c>
      <c r="N6" s="118">
        <v>802882.44592999993</v>
      </c>
    </row>
    <row r="7" spans="1:14" x14ac:dyDescent="0.25">
      <c r="A7" s="112" t="s">
        <v>95</v>
      </c>
      <c r="B7" s="116">
        <v>50781.177259999997</v>
      </c>
      <c r="C7" s="116">
        <v>44344.931560000005</v>
      </c>
      <c r="D7" s="116">
        <v>47442.067280000003</v>
      </c>
      <c r="E7" s="117">
        <v>53652.298759999998</v>
      </c>
      <c r="F7" s="117">
        <v>51053.989820000003</v>
      </c>
      <c r="G7" s="117">
        <v>54114.682850000005</v>
      </c>
      <c r="H7" s="117">
        <v>57794.85929</v>
      </c>
      <c r="I7" s="117">
        <v>49540.527399999999</v>
      </c>
      <c r="J7" s="117">
        <v>50675.03817</v>
      </c>
      <c r="K7" s="117">
        <v>60914.165280000001</v>
      </c>
      <c r="L7" s="117">
        <v>54133.274469999997</v>
      </c>
      <c r="M7" s="117">
        <v>69755.006460000004</v>
      </c>
      <c r="N7" s="118">
        <v>644202.01860000007</v>
      </c>
    </row>
    <row r="8" spans="1:14" ht="13.95" customHeight="1" x14ac:dyDescent="0.25">
      <c r="A8" s="112" t="s">
        <v>51</v>
      </c>
      <c r="B8" s="116">
        <v>2932.0763000000002</v>
      </c>
      <c r="C8" s="116">
        <v>3592.27871</v>
      </c>
      <c r="D8" s="116">
        <v>2575.4729300000004</v>
      </c>
      <c r="E8" s="117">
        <v>2189.74316</v>
      </c>
      <c r="F8" s="117">
        <v>1477.7430900000002</v>
      </c>
      <c r="G8" s="117">
        <v>1390.5581599999998</v>
      </c>
      <c r="H8" s="117">
        <v>2265.2296699999997</v>
      </c>
      <c r="I8" s="117">
        <v>2210.9602999999997</v>
      </c>
      <c r="J8" s="117">
        <v>3352.5682200000001</v>
      </c>
      <c r="K8" s="117">
        <v>4121.3058700000001</v>
      </c>
      <c r="L8" s="117">
        <v>2387.6443599999998</v>
      </c>
      <c r="M8" s="117">
        <v>2019.0519399999998</v>
      </c>
      <c r="N8" s="118">
        <v>30514.632710000002</v>
      </c>
    </row>
    <row r="9" spans="1:14" x14ac:dyDescent="0.25">
      <c r="A9" s="112" t="s">
        <v>52</v>
      </c>
      <c r="B9" s="116">
        <v>113866.63503</v>
      </c>
      <c r="C9" s="116">
        <v>85149.865510000003</v>
      </c>
      <c r="D9" s="116">
        <v>83694.585999999996</v>
      </c>
      <c r="E9" s="117">
        <v>81096.269089999987</v>
      </c>
      <c r="F9" s="117">
        <v>78118.676299999992</v>
      </c>
      <c r="G9" s="117">
        <v>86116.946130000011</v>
      </c>
      <c r="H9" s="117">
        <v>94335.534929999994</v>
      </c>
      <c r="I9" s="117">
        <v>102564.44185999999</v>
      </c>
      <c r="J9" s="117">
        <v>99869.92942</v>
      </c>
      <c r="K9" s="117">
        <v>110964.11086999999</v>
      </c>
      <c r="L9" s="117">
        <v>107326.61544000001</v>
      </c>
      <c r="M9" s="117">
        <v>109594.65470999997</v>
      </c>
      <c r="N9" s="118">
        <v>1152698.26529</v>
      </c>
    </row>
    <row r="10" spans="1:14" x14ac:dyDescent="0.25">
      <c r="A10" s="103" t="s">
        <v>55</v>
      </c>
      <c r="B10" s="119">
        <v>13314.108050000001</v>
      </c>
      <c r="C10" s="119">
        <v>11493.002779999999</v>
      </c>
      <c r="D10" s="119">
        <v>11092.493050000001</v>
      </c>
      <c r="E10" s="120">
        <v>11396.514429999999</v>
      </c>
      <c r="F10" s="120">
        <v>10791.673279999999</v>
      </c>
      <c r="G10" s="120">
        <v>9477.5778100000007</v>
      </c>
      <c r="H10" s="120">
        <v>10601.676130000002</v>
      </c>
      <c r="I10" s="120">
        <v>11689.535380000001</v>
      </c>
      <c r="J10" s="120">
        <v>12033.864</v>
      </c>
      <c r="K10" s="120">
        <v>10188.462019999999</v>
      </c>
      <c r="L10" s="120">
        <v>10373.403960000001</v>
      </c>
      <c r="M10" s="120">
        <v>10436.10094</v>
      </c>
      <c r="N10" s="118">
        <v>132888.41183</v>
      </c>
    </row>
    <row r="11" spans="1:14" x14ac:dyDescent="0.25">
      <c r="A11" s="103" t="s">
        <v>53</v>
      </c>
      <c r="B11" s="119">
        <v>55685.786749999999</v>
      </c>
      <c r="C11" s="119">
        <v>35723.964869999996</v>
      </c>
      <c r="D11" s="119">
        <v>34204.400529999999</v>
      </c>
      <c r="E11" s="120">
        <v>23660.620019999998</v>
      </c>
      <c r="F11" s="120">
        <v>22968.59287</v>
      </c>
      <c r="G11" s="120">
        <v>35180.675980000007</v>
      </c>
      <c r="H11" s="120">
        <v>36778.15122</v>
      </c>
      <c r="I11" s="120">
        <v>33480.374810000001</v>
      </c>
      <c r="J11" s="120">
        <v>42129.585039999998</v>
      </c>
      <c r="K11" s="120">
        <v>47472.561030000004</v>
      </c>
      <c r="L11" s="120">
        <v>45604.219960000002</v>
      </c>
      <c r="M11" s="120">
        <v>52757.070469999999</v>
      </c>
      <c r="N11" s="118">
        <v>465646.00354999991</v>
      </c>
    </row>
    <row r="12" spans="1:14" x14ac:dyDescent="0.25">
      <c r="A12" s="103" t="s">
        <v>54</v>
      </c>
      <c r="B12" s="119">
        <v>7869.25245</v>
      </c>
      <c r="C12" s="119">
        <v>6142.7425499999999</v>
      </c>
      <c r="D12" s="119">
        <v>6576.4942599999995</v>
      </c>
      <c r="E12" s="120">
        <v>9501.2838800000009</v>
      </c>
      <c r="F12" s="120">
        <v>9524.7469099999998</v>
      </c>
      <c r="G12" s="120">
        <v>7526.1607800000002</v>
      </c>
      <c r="H12" s="120">
        <v>10693.418679999999</v>
      </c>
      <c r="I12" s="120">
        <v>13646.598050000001</v>
      </c>
      <c r="J12" s="120">
        <v>9110.36391</v>
      </c>
      <c r="K12" s="120">
        <v>10826.341839999999</v>
      </c>
      <c r="L12" s="120">
        <v>10606.624240000001</v>
      </c>
      <c r="M12" s="120">
        <v>9098.1542200000004</v>
      </c>
      <c r="N12" s="118">
        <v>111122.18177</v>
      </c>
    </row>
    <row r="13" spans="1:14" x14ac:dyDescent="0.25">
      <c r="A13" s="103" t="s">
        <v>63</v>
      </c>
      <c r="B13" s="119">
        <v>758.84230000000002</v>
      </c>
      <c r="C13" s="119">
        <v>734.79253000000006</v>
      </c>
      <c r="D13" s="119">
        <v>518.46736999999996</v>
      </c>
      <c r="E13" s="120">
        <v>574.43895999999995</v>
      </c>
      <c r="F13" s="120">
        <v>344.03282999999999</v>
      </c>
      <c r="G13" s="120">
        <v>489.81905</v>
      </c>
      <c r="H13" s="120">
        <v>508.46224999999998</v>
      </c>
      <c r="I13" s="120">
        <v>387.14031</v>
      </c>
      <c r="J13" s="120">
        <v>605.20667000000003</v>
      </c>
      <c r="K13" s="120">
        <v>581.64975000000004</v>
      </c>
      <c r="L13" s="120">
        <v>484.07772999999997</v>
      </c>
      <c r="M13" s="120">
        <v>494.97020000000003</v>
      </c>
      <c r="N13" s="118">
        <v>6481.89995</v>
      </c>
    </row>
    <row r="14" spans="1:14" x14ac:dyDescent="0.25">
      <c r="A14" s="103" t="s">
        <v>57</v>
      </c>
      <c r="B14" s="119">
        <v>5309.1136999999999</v>
      </c>
      <c r="C14" s="119">
        <v>6335.9636500000006</v>
      </c>
      <c r="D14" s="119">
        <v>5020.3933200000001</v>
      </c>
      <c r="E14" s="120">
        <v>7924.6303100000005</v>
      </c>
      <c r="F14" s="120">
        <v>6134.8344400000005</v>
      </c>
      <c r="G14" s="120">
        <v>6460.1502799999998</v>
      </c>
      <c r="H14" s="120">
        <v>5378.6928799999996</v>
      </c>
      <c r="I14" s="120">
        <v>14297.282300000001</v>
      </c>
      <c r="J14" s="120">
        <v>5150.4253399999998</v>
      </c>
      <c r="K14" s="120">
        <v>9904.1306600000007</v>
      </c>
      <c r="L14" s="120">
        <v>7231.8311900000008</v>
      </c>
      <c r="M14" s="120">
        <v>6236.2622799999999</v>
      </c>
      <c r="N14" s="118">
        <v>85383.710349999994</v>
      </c>
    </row>
    <row r="15" spans="1:14" x14ac:dyDescent="0.25">
      <c r="A15" s="103" t="s">
        <v>69</v>
      </c>
      <c r="B15" s="119">
        <v>692.84722999999997</v>
      </c>
      <c r="C15" s="119">
        <v>595.75506000000007</v>
      </c>
      <c r="D15" s="119">
        <v>609.88758999999993</v>
      </c>
      <c r="E15" s="120">
        <v>348.54745000000003</v>
      </c>
      <c r="F15" s="120">
        <v>463.01110000000006</v>
      </c>
      <c r="G15" s="120">
        <v>279.77134000000001</v>
      </c>
      <c r="H15" s="120">
        <v>528.12216000000001</v>
      </c>
      <c r="I15" s="120">
        <v>606.01430000000005</v>
      </c>
      <c r="J15" s="120">
        <v>719.59875999999997</v>
      </c>
      <c r="K15" s="120">
        <v>546.98784999999998</v>
      </c>
      <c r="L15" s="120">
        <v>687.01982999999996</v>
      </c>
      <c r="M15" s="120">
        <v>869.80181000000005</v>
      </c>
      <c r="N15" s="118">
        <v>6947.3644800000002</v>
      </c>
    </row>
    <row r="16" spans="1:14" x14ac:dyDescent="0.25">
      <c r="A16" s="103" t="s">
        <v>58</v>
      </c>
      <c r="B16" s="119">
        <v>25893.442920000001</v>
      </c>
      <c r="C16" s="119">
        <v>21359.908330000002</v>
      </c>
      <c r="D16" s="119">
        <v>22624.720170000001</v>
      </c>
      <c r="E16" s="120">
        <v>24577.417289999998</v>
      </c>
      <c r="F16" s="120">
        <v>24067.30429</v>
      </c>
      <c r="G16" s="120">
        <v>22830.605030000002</v>
      </c>
      <c r="H16" s="120">
        <v>24705.501170000003</v>
      </c>
      <c r="I16" s="120">
        <v>23522.537740000003</v>
      </c>
      <c r="J16" s="120">
        <v>25007.162210000002</v>
      </c>
      <c r="K16" s="120">
        <v>26646.01353</v>
      </c>
      <c r="L16" s="120">
        <v>26739.07561</v>
      </c>
      <c r="M16" s="120">
        <v>24639.161990000001</v>
      </c>
      <c r="N16" s="118">
        <v>292612.85028000001</v>
      </c>
    </row>
    <row r="17" spans="1:14" x14ac:dyDescent="0.25">
      <c r="A17" s="103" t="s">
        <v>56</v>
      </c>
      <c r="B17" s="119">
        <v>4343.2416299999995</v>
      </c>
      <c r="C17" s="119">
        <v>2763.7357400000001</v>
      </c>
      <c r="D17" s="119">
        <v>3047.7297100000001</v>
      </c>
      <c r="E17" s="120">
        <v>3112.81675</v>
      </c>
      <c r="F17" s="120">
        <v>3824.4805799999999</v>
      </c>
      <c r="G17" s="120">
        <v>3872.18586</v>
      </c>
      <c r="H17" s="120">
        <v>5141.51044</v>
      </c>
      <c r="I17" s="120">
        <v>4934.9589699999997</v>
      </c>
      <c r="J17" s="120">
        <v>5113.7234900000003</v>
      </c>
      <c r="K17" s="120">
        <v>4797.9641900000006</v>
      </c>
      <c r="L17" s="120">
        <v>5600.3629199999996</v>
      </c>
      <c r="M17" s="120">
        <v>5063.1327999999994</v>
      </c>
      <c r="N17" s="118">
        <v>51615.843079999999</v>
      </c>
    </row>
    <row r="18" spans="1:14" x14ac:dyDescent="0.25">
      <c r="A18" s="112" t="s">
        <v>59</v>
      </c>
      <c r="B18" s="116">
        <v>205571.25433999996</v>
      </c>
      <c r="C18" s="116">
        <v>167175.33911</v>
      </c>
      <c r="D18" s="116">
        <v>162437.14006000001</v>
      </c>
      <c r="E18" s="117">
        <v>176940.18447000001</v>
      </c>
      <c r="F18" s="117">
        <v>173228.78770000002</v>
      </c>
      <c r="G18" s="117">
        <v>176152.41608999998</v>
      </c>
      <c r="H18" s="117">
        <v>219902.55907000005</v>
      </c>
      <c r="I18" s="117">
        <v>196814.37863000002</v>
      </c>
      <c r="J18" s="117">
        <v>189762.23840999999</v>
      </c>
      <c r="K18" s="117">
        <v>194140.61939000001</v>
      </c>
      <c r="L18" s="117">
        <v>190595.38782</v>
      </c>
      <c r="M18" s="117">
        <v>205811.08199999999</v>
      </c>
      <c r="N18" s="118">
        <v>2258531.3870899999</v>
      </c>
    </row>
    <row r="19" spans="1:14" x14ac:dyDescent="0.25">
      <c r="A19" s="103" t="s">
        <v>55</v>
      </c>
      <c r="B19" s="119">
        <v>43241.66992</v>
      </c>
      <c r="C19" s="119">
        <v>34624.633609999997</v>
      </c>
      <c r="D19" s="119">
        <v>35702.680100000005</v>
      </c>
      <c r="E19" s="120">
        <v>40573.179160000007</v>
      </c>
      <c r="F19" s="120">
        <v>37796.482710000004</v>
      </c>
      <c r="G19" s="120">
        <v>37812.197930000002</v>
      </c>
      <c r="H19" s="120">
        <v>42891.740509999996</v>
      </c>
      <c r="I19" s="120">
        <v>42930.61449</v>
      </c>
      <c r="J19" s="120">
        <v>43832.968520000002</v>
      </c>
      <c r="K19" s="120">
        <v>42087.483050000003</v>
      </c>
      <c r="L19" s="120">
        <v>41474.441630000001</v>
      </c>
      <c r="M19" s="120">
        <v>45358.964249999997</v>
      </c>
      <c r="N19" s="118">
        <v>488327.05588</v>
      </c>
    </row>
    <row r="20" spans="1:14" x14ac:dyDescent="0.25">
      <c r="A20" s="103" t="s">
        <v>61</v>
      </c>
      <c r="B20" s="119">
        <v>9918.8506099999995</v>
      </c>
      <c r="C20" s="119">
        <v>9473.5007000000005</v>
      </c>
      <c r="D20" s="119">
        <v>7800.6891999999998</v>
      </c>
      <c r="E20" s="120">
        <v>9750.5239799999999</v>
      </c>
      <c r="F20" s="120">
        <v>8830.3308700000016</v>
      </c>
      <c r="G20" s="120">
        <v>9804.6001300000007</v>
      </c>
      <c r="H20" s="120">
        <v>10286.42647</v>
      </c>
      <c r="I20" s="120">
        <v>10300.704830000001</v>
      </c>
      <c r="J20" s="120">
        <v>10652.5255</v>
      </c>
      <c r="K20" s="120">
        <v>10160.975960000002</v>
      </c>
      <c r="L20" s="120">
        <v>9777.8126799999991</v>
      </c>
      <c r="M20" s="120">
        <v>10118.87149</v>
      </c>
      <c r="N20" s="118">
        <v>116875.81242</v>
      </c>
    </row>
    <row r="21" spans="1:14" x14ac:dyDescent="0.25">
      <c r="A21" s="103" t="s">
        <v>53</v>
      </c>
      <c r="B21" s="119">
        <v>33105.573690000005</v>
      </c>
      <c r="C21" s="119">
        <v>38961.966869999997</v>
      </c>
      <c r="D21" s="119">
        <v>34435.820490000006</v>
      </c>
      <c r="E21" s="120">
        <v>24769.469990000001</v>
      </c>
      <c r="F21" s="120">
        <v>30798.58971</v>
      </c>
      <c r="G21" s="120">
        <v>34541.18995</v>
      </c>
      <c r="H21" s="120">
        <v>35469.7143</v>
      </c>
      <c r="I21" s="120">
        <v>41328.293680000002</v>
      </c>
      <c r="J21" s="120">
        <v>39598.615429999998</v>
      </c>
      <c r="K21" s="120">
        <v>45631.053730000007</v>
      </c>
      <c r="L21" s="120">
        <v>36953.409679999997</v>
      </c>
      <c r="M21" s="120">
        <v>36351.529050000005</v>
      </c>
      <c r="N21" s="118">
        <v>431945.22657</v>
      </c>
    </row>
    <row r="22" spans="1:14" x14ac:dyDescent="0.25">
      <c r="A22" s="103" t="s">
        <v>62</v>
      </c>
      <c r="B22" s="119">
        <v>11467.838820000001</v>
      </c>
      <c r="C22" s="119">
        <v>8913.5322100000012</v>
      </c>
      <c r="D22" s="119">
        <v>8670.2137700000003</v>
      </c>
      <c r="E22" s="120">
        <v>9941.2194799999997</v>
      </c>
      <c r="F22" s="120">
        <v>9396.7229200000002</v>
      </c>
      <c r="G22" s="120">
        <v>9879.6477799999993</v>
      </c>
      <c r="H22" s="120">
        <v>44592.745060000001</v>
      </c>
      <c r="I22" s="120">
        <v>10759.428980000001</v>
      </c>
      <c r="J22" s="120">
        <v>10392.687159999999</v>
      </c>
      <c r="K22" s="120">
        <v>9171.0927100000008</v>
      </c>
      <c r="L22" s="120">
        <v>10617.18144</v>
      </c>
      <c r="M22" s="120">
        <v>9453.2785199999998</v>
      </c>
      <c r="N22" s="118">
        <v>153255.58885</v>
      </c>
    </row>
    <row r="23" spans="1:14" x14ac:dyDescent="0.25">
      <c r="A23" s="103" t="s">
        <v>63</v>
      </c>
      <c r="B23" s="119">
        <v>9039.4088000000011</v>
      </c>
      <c r="C23" s="119">
        <v>7813.1392400000004</v>
      </c>
      <c r="D23" s="119">
        <v>7254.5024199999998</v>
      </c>
      <c r="E23" s="120">
        <v>6870.0386600000002</v>
      </c>
      <c r="F23" s="120">
        <v>7819.6828299999997</v>
      </c>
      <c r="G23" s="120">
        <v>8184.3374999999996</v>
      </c>
      <c r="H23" s="120">
        <v>8007.12896</v>
      </c>
      <c r="I23" s="120">
        <v>8234.3044800000007</v>
      </c>
      <c r="J23" s="120">
        <v>8489.0971300000001</v>
      </c>
      <c r="K23" s="120">
        <v>8615.5830400000013</v>
      </c>
      <c r="L23" s="120">
        <v>8725.4395000000004</v>
      </c>
      <c r="M23" s="120">
        <v>9585.4382399999995</v>
      </c>
      <c r="N23" s="118">
        <v>98638.1008</v>
      </c>
    </row>
    <row r="24" spans="1:14" x14ac:dyDescent="0.25">
      <c r="A24" s="103" t="s">
        <v>64</v>
      </c>
      <c r="B24" s="119">
        <v>11591.21615</v>
      </c>
      <c r="C24" s="119">
        <v>14918.009269999999</v>
      </c>
      <c r="D24" s="119">
        <v>12758.57948</v>
      </c>
      <c r="E24" s="120">
        <v>14745.477060000001</v>
      </c>
      <c r="F24" s="120">
        <v>15997.368550000001</v>
      </c>
      <c r="G24" s="120">
        <v>18560.051190000002</v>
      </c>
      <c r="H24" s="120">
        <v>18398.2068</v>
      </c>
      <c r="I24" s="120">
        <v>19510.31741</v>
      </c>
      <c r="J24" s="120">
        <v>17189.550139999999</v>
      </c>
      <c r="K24" s="120">
        <v>19440.794040000001</v>
      </c>
      <c r="L24" s="120">
        <v>17336.11793</v>
      </c>
      <c r="M24" s="120">
        <v>16456.42165</v>
      </c>
      <c r="N24" s="118">
        <v>196902.10967000003</v>
      </c>
    </row>
    <row r="25" spans="1:14" x14ac:dyDescent="0.25">
      <c r="A25" s="103" t="s">
        <v>57</v>
      </c>
      <c r="B25" s="119">
        <v>30462.108379999998</v>
      </c>
      <c r="C25" s="119">
        <v>29741.8236</v>
      </c>
      <c r="D25" s="119">
        <v>31406.909170000003</v>
      </c>
      <c r="E25" s="120">
        <v>44123.945810000005</v>
      </c>
      <c r="F25" s="120">
        <v>33306.826780000003</v>
      </c>
      <c r="G25" s="120">
        <v>31569.237499999999</v>
      </c>
      <c r="H25" s="120">
        <v>31613.23918</v>
      </c>
      <c r="I25" s="120">
        <v>35871.57501</v>
      </c>
      <c r="J25" s="120">
        <v>33081.096600000004</v>
      </c>
      <c r="K25" s="120">
        <v>30851.801480000002</v>
      </c>
      <c r="L25" s="120">
        <v>36706.166490000003</v>
      </c>
      <c r="M25" s="120">
        <v>37878.901380000003</v>
      </c>
      <c r="N25" s="118">
        <v>406613.63137999998</v>
      </c>
    </row>
    <row r="26" spans="1:14" x14ac:dyDescent="0.25">
      <c r="A26" s="103" t="s">
        <v>69</v>
      </c>
      <c r="B26" s="119">
        <v>402.73354000000006</v>
      </c>
      <c r="C26" s="119">
        <v>262.27065000000005</v>
      </c>
      <c r="D26" s="119">
        <v>248.80354</v>
      </c>
      <c r="E26" s="120">
        <v>188.16672</v>
      </c>
      <c r="F26" s="120">
        <v>223.01029</v>
      </c>
      <c r="G26" s="120">
        <v>255.23220000000001</v>
      </c>
      <c r="H26" s="120">
        <v>396.51316000000003</v>
      </c>
      <c r="I26" s="120">
        <v>265.86604</v>
      </c>
      <c r="J26" s="120">
        <v>213.51164</v>
      </c>
      <c r="K26" s="120">
        <v>184.66255000000001</v>
      </c>
      <c r="L26" s="120">
        <v>195.08606</v>
      </c>
      <c r="M26" s="120">
        <v>233.96768</v>
      </c>
      <c r="N26" s="118">
        <v>3069.8240700000006</v>
      </c>
    </row>
    <row r="27" spans="1:14" x14ac:dyDescent="0.25">
      <c r="A27" s="103" t="s">
        <v>58</v>
      </c>
      <c r="B27" s="119">
        <v>22345.712920000002</v>
      </c>
      <c r="C27" s="119">
        <v>17023.581180000001</v>
      </c>
      <c r="D27" s="119">
        <v>19622.787640000002</v>
      </c>
      <c r="E27" s="120">
        <v>20978.910820000001</v>
      </c>
      <c r="F27" s="120">
        <v>18307.21975</v>
      </c>
      <c r="G27" s="120">
        <v>20744.073960000002</v>
      </c>
      <c r="H27" s="120">
        <v>24012.361230000002</v>
      </c>
      <c r="I27" s="120">
        <v>21659.685490000003</v>
      </c>
      <c r="J27" s="120">
        <v>22403.832879999998</v>
      </c>
      <c r="K27" s="120">
        <v>23086.614550000002</v>
      </c>
      <c r="L27" s="120">
        <v>23982.2408</v>
      </c>
      <c r="M27" s="120">
        <v>24094.447490000002</v>
      </c>
      <c r="N27" s="118">
        <v>258261.46871000002</v>
      </c>
    </row>
    <row r="28" spans="1:14" x14ac:dyDescent="0.25">
      <c r="A28" s="103" t="s">
        <v>60</v>
      </c>
      <c r="B28" s="119">
        <v>32605.881020000001</v>
      </c>
      <c r="C28" s="119">
        <v>4327.5081100000007</v>
      </c>
      <c r="D28" s="119">
        <v>3402.3635399999998</v>
      </c>
      <c r="E28" s="120">
        <v>3953.8883300000002</v>
      </c>
      <c r="F28" s="120">
        <v>9822.0098900000012</v>
      </c>
      <c r="G28" s="120">
        <v>3760.7078099999999</v>
      </c>
      <c r="H28" s="120">
        <v>3208.08313</v>
      </c>
      <c r="I28" s="120">
        <v>4742.6125200000006</v>
      </c>
      <c r="J28" s="120">
        <v>2583.0516499999999</v>
      </c>
      <c r="K28" s="120">
        <v>3880.73344</v>
      </c>
      <c r="L28" s="120">
        <v>3813.7152600000004</v>
      </c>
      <c r="M28" s="120">
        <v>15202.20398</v>
      </c>
      <c r="N28" s="118">
        <v>91302.758679999999</v>
      </c>
    </row>
    <row r="29" spans="1:14" x14ac:dyDescent="0.25">
      <c r="A29" s="103" t="s">
        <v>66</v>
      </c>
      <c r="B29" s="119">
        <v>1390.2604899999999</v>
      </c>
      <c r="C29" s="119">
        <v>1115.3736699999999</v>
      </c>
      <c r="D29" s="119">
        <v>1133.79071</v>
      </c>
      <c r="E29" s="120">
        <v>1045.36446</v>
      </c>
      <c r="F29" s="120">
        <v>930.54340000000002</v>
      </c>
      <c r="G29" s="120">
        <v>1041.14014</v>
      </c>
      <c r="H29" s="120">
        <v>1026.4002700000001</v>
      </c>
      <c r="I29" s="120">
        <v>1210.9757</v>
      </c>
      <c r="J29" s="120">
        <v>1325.3017600000001</v>
      </c>
      <c r="K29" s="120">
        <v>1029.82484</v>
      </c>
      <c r="L29" s="120">
        <v>1013.77635</v>
      </c>
      <c r="M29" s="120">
        <v>1077.05827</v>
      </c>
      <c r="N29" s="118">
        <v>13339.810059999998</v>
      </c>
    </row>
    <row r="30" spans="1:14" x14ac:dyDescent="0.25">
      <c r="A30" s="112" t="s">
        <v>65</v>
      </c>
      <c r="B30" s="116">
        <v>149079.50190000003</v>
      </c>
      <c r="C30" s="116">
        <v>101075.60579</v>
      </c>
      <c r="D30" s="116">
        <v>87201.929790000009</v>
      </c>
      <c r="E30" s="117">
        <v>73590.436950000018</v>
      </c>
      <c r="F30" s="117">
        <v>81800.975319999998</v>
      </c>
      <c r="G30" s="117">
        <v>95975.893440000014</v>
      </c>
      <c r="H30" s="117">
        <v>112275.59986</v>
      </c>
      <c r="I30" s="117">
        <v>117967.51659000001</v>
      </c>
      <c r="J30" s="117">
        <v>109810.36376000001</v>
      </c>
      <c r="K30" s="117">
        <v>104863.96562</v>
      </c>
      <c r="L30" s="117">
        <v>115760.37205999999</v>
      </c>
      <c r="M30" s="117">
        <v>131968.56523000001</v>
      </c>
      <c r="N30" s="118">
        <v>1281370.7263100001</v>
      </c>
    </row>
    <row r="31" spans="1:14" x14ac:dyDescent="0.25">
      <c r="A31" s="103" t="s">
        <v>61</v>
      </c>
      <c r="B31" s="119">
        <v>1305.8775600000001</v>
      </c>
      <c r="C31" s="119">
        <v>990.81351000000006</v>
      </c>
      <c r="D31" s="119">
        <v>1325.5413600000002</v>
      </c>
      <c r="E31" s="120">
        <v>4675.7210500000001</v>
      </c>
      <c r="F31" s="120">
        <v>1458.5686300000002</v>
      </c>
      <c r="G31" s="120">
        <v>1855.18021</v>
      </c>
      <c r="H31" s="120">
        <v>1801.2759199999998</v>
      </c>
      <c r="I31" s="120">
        <v>5838.3425399999996</v>
      </c>
      <c r="J31" s="120">
        <v>1421.38319</v>
      </c>
      <c r="K31" s="120">
        <v>2229.1748399999997</v>
      </c>
      <c r="L31" s="120">
        <v>1333.41831</v>
      </c>
      <c r="M31" s="120">
        <v>2856.2434399999997</v>
      </c>
      <c r="N31" s="118">
        <v>27091.540560000001</v>
      </c>
    </row>
    <row r="32" spans="1:14" x14ac:dyDescent="0.25">
      <c r="A32" s="103" t="s">
        <v>53</v>
      </c>
      <c r="B32" s="119">
        <v>968.79682000000003</v>
      </c>
      <c r="C32" s="119">
        <v>671.15677000000005</v>
      </c>
      <c r="D32" s="119">
        <v>450.4957</v>
      </c>
      <c r="E32" s="120">
        <v>342.03829999999999</v>
      </c>
      <c r="F32" s="120">
        <v>420.17811999999998</v>
      </c>
      <c r="G32" s="120">
        <v>592.70395999999994</v>
      </c>
      <c r="H32" s="120">
        <v>674.56773999999996</v>
      </c>
      <c r="I32" s="120">
        <v>682.80891000000008</v>
      </c>
      <c r="J32" s="120">
        <v>842.12468000000001</v>
      </c>
      <c r="K32" s="120">
        <v>635.29687000000001</v>
      </c>
      <c r="L32" s="120">
        <v>811.05979000000002</v>
      </c>
      <c r="M32" s="120">
        <v>763.5458000000001</v>
      </c>
      <c r="N32" s="118">
        <v>7854.7734600000003</v>
      </c>
    </row>
    <row r="33" spans="1:15" x14ac:dyDescent="0.25">
      <c r="A33" s="103" t="s">
        <v>63</v>
      </c>
      <c r="B33" s="119">
        <v>3520.7397299999998</v>
      </c>
      <c r="C33" s="119">
        <v>2081.2758600000002</v>
      </c>
      <c r="D33" s="119">
        <v>1505.4853600000001</v>
      </c>
      <c r="E33" s="120">
        <v>659.08377000000007</v>
      </c>
      <c r="F33" s="120">
        <v>1552.7816500000001</v>
      </c>
      <c r="G33" s="120">
        <v>1735.2054800000001</v>
      </c>
      <c r="H33" s="120">
        <v>2234.4369700000002</v>
      </c>
      <c r="I33" s="120">
        <v>2167.66104</v>
      </c>
      <c r="J33" s="120">
        <v>2357.8900899999999</v>
      </c>
      <c r="K33" s="120">
        <v>2259.46297</v>
      </c>
      <c r="L33" s="120">
        <v>2517.1483800000001</v>
      </c>
      <c r="M33" s="120">
        <v>3049.47271</v>
      </c>
      <c r="N33" s="118">
        <v>25640.644010000004</v>
      </c>
    </row>
    <row r="34" spans="1:15" x14ac:dyDescent="0.25">
      <c r="A34" s="103" t="s">
        <v>67</v>
      </c>
      <c r="B34" s="119">
        <v>20911.668870000001</v>
      </c>
      <c r="C34" s="119">
        <v>17657.295990000002</v>
      </c>
      <c r="D34" s="119">
        <v>16993.733609999999</v>
      </c>
      <c r="E34" s="120">
        <v>18399.922979999999</v>
      </c>
      <c r="F34" s="120">
        <v>15486.812609999999</v>
      </c>
      <c r="G34" s="120">
        <v>16523.773360000003</v>
      </c>
      <c r="H34" s="120">
        <v>16612.917600000001</v>
      </c>
      <c r="I34" s="120">
        <v>19337.62988</v>
      </c>
      <c r="J34" s="120">
        <v>17972.389709999999</v>
      </c>
      <c r="K34" s="120">
        <v>17327.512280000003</v>
      </c>
      <c r="L34" s="120">
        <v>22268.248749999999</v>
      </c>
      <c r="M34" s="120">
        <v>23225.443179999998</v>
      </c>
      <c r="N34" s="118">
        <v>222717.34881999998</v>
      </c>
    </row>
    <row r="35" spans="1:15" x14ac:dyDescent="0.25">
      <c r="A35" s="103" t="s">
        <v>68</v>
      </c>
      <c r="B35" s="119">
        <v>7252.99593</v>
      </c>
      <c r="C35" s="119">
        <v>4400.0841500000006</v>
      </c>
      <c r="D35" s="119">
        <v>3388.7186099999999</v>
      </c>
      <c r="E35" s="120">
        <v>1815.5361600000001</v>
      </c>
      <c r="F35" s="120">
        <v>3331.8517800000004</v>
      </c>
      <c r="G35" s="120">
        <v>4567.6544699999995</v>
      </c>
      <c r="H35" s="120">
        <v>4533.3708500000002</v>
      </c>
      <c r="I35" s="120">
        <v>4588.6503700000003</v>
      </c>
      <c r="J35" s="120">
        <v>4231.2983700000004</v>
      </c>
      <c r="K35" s="120">
        <v>3659.2036899999998</v>
      </c>
      <c r="L35" s="120">
        <v>4098.26728</v>
      </c>
      <c r="M35" s="120">
        <v>5512.7381799999994</v>
      </c>
      <c r="N35" s="118">
        <v>51380.369840000007</v>
      </c>
    </row>
    <row r="36" spans="1:15" x14ac:dyDescent="0.25">
      <c r="A36" s="103" t="s">
        <v>64</v>
      </c>
      <c r="B36" s="119">
        <v>10905.719620000002</v>
      </c>
      <c r="C36" s="119">
        <v>10157.48252</v>
      </c>
      <c r="D36" s="119">
        <v>9645.4022199999999</v>
      </c>
      <c r="E36" s="120">
        <v>10722.802310000001</v>
      </c>
      <c r="F36" s="120">
        <v>10178.97386</v>
      </c>
      <c r="G36" s="120">
        <v>9959.3153700000003</v>
      </c>
      <c r="H36" s="120">
        <v>12151.144990000001</v>
      </c>
      <c r="I36" s="120">
        <v>12622.6381</v>
      </c>
      <c r="J36" s="120">
        <v>12400.011630000001</v>
      </c>
      <c r="K36" s="120">
        <v>12612.00848</v>
      </c>
      <c r="L36" s="120">
        <v>11290.822259999999</v>
      </c>
      <c r="M36" s="120">
        <v>11241.63214</v>
      </c>
      <c r="N36" s="118">
        <v>133887.9535</v>
      </c>
    </row>
    <row r="37" spans="1:15" s="110" customFormat="1" x14ac:dyDescent="0.25">
      <c r="A37" s="103" t="s">
        <v>57</v>
      </c>
      <c r="B37" s="119">
        <v>6287.0585099999998</v>
      </c>
      <c r="C37" s="119">
        <v>6533.1794900000004</v>
      </c>
      <c r="D37" s="119">
        <v>5721.6927500000002</v>
      </c>
      <c r="E37" s="120">
        <v>6854.0953799999997</v>
      </c>
      <c r="F37" s="120">
        <v>5632.7578400000002</v>
      </c>
      <c r="G37" s="120">
        <v>6088.5316600000006</v>
      </c>
      <c r="H37" s="120">
        <v>6733.9608799999996</v>
      </c>
      <c r="I37" s="120">
        <v>6373.6335200000003</v>
      </c>
      <c r="J37" s="120">
        <v>7238.0075600000009</v>
      </c>
      <c r="K37" s="120">
        <v>6423.8843100000004</v>
      </c>
      <c r="L37" s="120">
        <v>6307.4193800000003</v>
      </c>
      <c r="M37" s="120">
        <v>6064.0376100000003</v>
      </c>
      <c r="N37" s="118">
        <v>76258.258889999997</v>
      </c>
    </row>
    <row r="38" spans="1:15" x14ac:dyDescent="0.25">
      <c r="A38" s="103" t="s">
        <v>69</v>
      </c>
      <c r="B38" s="119">
        <v>4228.73326</v>
      </c>
      <c r="C38" s="119">
        <v>3368.8810600000002</v>
      </c>
      <c r="D38" s="119">
        <v>3340.40967</v>
      </c>
      <c r="E38" s="120">
        <v>1642.0779299999999</v>
      </c>
      <c r="F38" s="120">
        <v>3059.9407099999999</v>
      </c>
      <c r="G38" s="120">
        <v>3493.38058</v>
      </c>
      <c r="H38" s="120">
        <v>3386.6895300000001</v>
      </c>
      <c r="I38" s="120">
        <v>3502.4517299999998</v>
      </c>
      <c r="J38" s="120">
        <v>3248.6969700000004</v>
      </c>
      <c r="K38" s="120">
        <v>2641.8802500000002</v>
      </c>
      <c r="L38" s="120">
        <v>3182.6118500000002</v>
      </c>
      <c r="M38" s="120">
        <v>3466.8383000000003</v>
      </c>
      <c r="N38" s="118">
        <v>38562.591840000008</v>
      </c>
    </row>
    <row r="39" spans="1:15" ht="12.6" customHeight="1" x14ac:dyDescent="0.25">
      <c r="A39" s="103" t="s">
        <v>58</v>
      </c>
      <c r="B39" s="119">
        <v>31052.36247</v>
      </c>
      <c r="C39" s="119">
        <v>20427.958300000002</v>
      </c>
      <c r="D39" s="119">
        <v>17363.408580000003</v>
      </c>
      <c r="E39" s="120">
        <v>12852.684700000002</v>
      </c>
      <c r="F39" s="120">
        <v>15582.988780000001</v>
      </c>
      <c r="G39" s="120">
        <v>18597.962729999999</v>
      </c>
      <c r="H39" s="120">
        <v>22895.097229999999</v>
      </c>
      <c r="I39" s="120">
        <v>22588.376550000001</v>
      </c>
      <c r="J39" s="120">
        <v>22753.381300000001</v>
      </c>
      <c r="K39" s="120">
        <v>20565.11202</v>
      </c>
      <c r="L39" s="120">
        <v>24028.991679999999</v>
      </c>
      <c r="M39" s="120">
        <v>32641.672979999999</v>
      </c>
      <c r="N39" s="118">
        <v>261349.99732000002</v>
      </c>
    </row>
    <row r="40" spans="1:15" x14ac:dyDescent="0.25">
      <c r="A40" s="103" t="s">
        <v>60</v>
      </c>
      <c r="B40" s="119">
        <v>18626.295830000003</v>
      </c>
      <c r="C40" s="119">
        <v>12401.21117</v>
      </c>
      <c r="D40" s="119">
        <v>10837.732470000001</v>
      </c>
      <c r="E40" s="120">
        <v>8265.0148500000014</v>
      </c>
      <c r="F40" s="120">
        <v>10935.24908</v>
      </c>
      <c r="G40" s="120">
        <v>10472.155990000001</v>
      </c>
      <c r="H40" s="120">
        <v>11971.177220000001</v>
      </c>
      <c r="I40" s="120">
        <v>10386.392029999999</v>
      </c>
      <c r="J40" s="120">
        <v>9723.0007799999985</v>
      </c>
      <c r="K40" s="120">
        <v>11178.892320000001</v>
      </c>
      <c r="L40" s="120">
        <v>10329.434220000001</v>
      </c>
      <c r="M40" s="120">
        <v>13448.42909</v>
      </c>
      <c r="N40" s="118">
        <v>138574.98505000002</v>
      </c>
    </row>
    <row r="41" spans="1:15" x14ac:dyDescent="0.25">
      <c r="A41" s="103" t="s">
        <v>96</v>
      </c>
      <c r="B41" s="119">
        <v>7248.1355000000003</v>
      </c>
      <c r="C41" s="119">
        <v>5774.0760499999997</v>
      </c>
      <c r="D41" s="119">
        <v>5250.8937100000003</v>
      </c>
      <c r="E41" s="120">
        <v>3428.9925300000004</v>
      </c>
      <c r="F41" s="120">
        <v>4357.3168499999992</v>
      </c>
      <c r="G41" s="120">
        <v>5384.5657999999994</v>
      </c>
      <c r="H41" s="120">
        <v>7525.3301799999999</v>
      </c>
      <c r="I41" s="120">
        <v>7539.1845600000006</v>
      </c>
      <c r="J41" s="120">
        <v>8222.6130200000007</v>
      </c>
      <c r="K41" s="120">
        <v>7864.7261900000003</v>
      </c>
      <c r="L41" s="120">
        <v>8969.5973700000013</v>
      </c>
      <c r="M41" s="120">
        <v>8650.9835400000011</v>
      </c>
      <c r="N41" s="118">
        <v>80216.415300000008</v>
      </c>
    </row>
    <row r="42" spans="1:15" x14ac:dyDescent="0.25">
      <c r="A42" s="103" t="s">
        <v>66</v>
      </c>
      <c r="B42" s="119">
        <v>36771.117800000007</v>
      </c>
      <c r="C42" s="119">
        <v>16612.190920000001</v>
      </c>
      <c r="D42" s="119">
        <v>11378.41575</v>
      </c>
      <c r="E42" s="120">
        <v>3932.4669900000004</v>
      </c>
      <c r="F42" s="120">
        <v>9803.5554100000008</v>
      </c>
      <c r="G42" s="120">
        <v>16705.463830000001</v>
      </c>
      <c r="H42" s="120">
        <v>21755.63075</v>
      </c>
      <c r="I42" s="120">
        <v>22339.747360000001</v>
      </c>
      <c r="J42" s="120">
        <v>19399.566460000002</v>
      </c>
      <c r="K42" s="120">
        <v>17466.811399999999</v>
      </c>
      <c r="L42" s="120">
        <v>20623.352790000001</v>
      </c>
      <c r="M42" s="120">
        <v>21047.528260000003</v>
      </c>
      <c r="N42" s="118">
        <v>217835.84771999999</v>
      </c>
    </row>
    <row r="43" spans="1:15" x14ac:dyDescent="0.25">
      <c r="A43" s="112" t="s">
        <v>70</v>
      </c>
      <c r="B43" s="116">
        <v>7521.0611699999999</v>
      </c>
      <c r="C43" s="116">
        <v>6866.2373299999999</v>
      </c>
      <c r="D43" s="116">
        <v>5293.4902199999997</v>
      </c>
      <c r="E43" s="117">
        <v>6248.9973099999997</v>
      </c>
      <c r="F43" s="117">
        <v>5878.8663800000004</v>
      </c>
      <c r="G43" s="117">
        <v>6332.1576500000001</v>
      </c>
      <c r="H43" s="117">
        <v>6648.8369899999998</v>
      </c>
      <c r="I43" s="117">
        <v>7116.9450500000003</v>
      </c>
      <c r="J43" s="117">
        <v>7749.1081999999997</v>
      </c>
      <c r="K43" s="117">
        <v>8220.3223400000006</v>
      </c>
      <c r="L43" s="117">
        <v>9022.2518700000001</v>
      </c>
      <c r="M43" s="117">
        <v>7862.8198599999996</v>
      </c>
      <c r="N43" s="118">
        <v>84761.094370000021</v>
      </c>
    </row>
    <row r="44" spans="1:15" x14ac:dyDescent="0.25">
      <c r="A44" s="103" t="s">
        <v>58</v>
      </c>
      <c r="B44" s="119">
        <v>713.24788000000001</v>
      </c>
      <c r="C44" s="119">
        <v>728.38561000000004</v>
      </c>
      <c r="D44" s="119">
        <v>526.49144000000001</v>
      </c>
      <c r="E44" s="120">
        <v>687.47766999999999</v>
      </c>
      <c r="F44" s="120">
        <v>661.32848000000001</v>
      </c>
      <c r="G44" s="120">
        <v>561.41532000000007</v>
      </c>
      <c r="H44" s="120">
        <v>513.13247999999999</v>
      </c>
      <c r="I44" s="120">
        <v>786.32517000000007</v>
      </c>
      <c r="J44" s="120">
        <v>625.74896000000001</v>
      </c>
      <c r="K44" s="120">
        <v>737.02787999999998</v>
      </c>
      <c r="L44" s="120">
        <v>622.33488999999997</v>
      </c>
      <c r="M44" s="120">
        <v>547.56769000000008</v>
      </c>
      <c r="N44" s="118">
        <v>7710.4834700000001</v>
      </c>
    </row>
    <row r="45" spans="1:15" ht="13.2" customHeight="1" x14ac:dyDescent="0.25">
      <c r="A45" s="103" t="s">
        <v>71</v>
      </c>
      <c r="B45" s="119">
        <v>6807.8132900000001</v>
      </c>
      <c r="C45" s="119">
        <v>6137.8517199999997</v>
      </c>
      <c r="D45" s="119">
        <v>4766.9987799999999</v>
      </c>
      <c r="E45" s="120">
        <v>5561.5196399999995</v>
      </c>
      <c r="F45" s="120">
        <v>5217.5379000000003</v>
      </c>
      <c r="G45" s="120">
        <v>5770.74233</v>
      </c>
      <c r="H45" s="120">
        <v>6135.7045099999996</v>
      </c>
      <c r="I45" s="120">
        <v>6330.6198800000002</v>
      </c>
      <c r="J45" s="120">
        <v>7123.3592399999998</v>
      </c>
      <c r="K45" s="120">
        <v>7483.2944600000001</v>
      </c>
      <c r="L45" s="120">
        <v>8399.91698</v>
      </c>
      <c r="M45" s="120">
        <v>7315.2521699999998</v>
      </c>
      <c r="N45" s="118">
        <v>77050.610899999971</v>
      </c>
    </row>
    <row r="46" spans="1:15" ht="13.8" thickBot="1" x14ac:dyDescent="0.3">
      <c r="A46" s="49" t="s">
        <v>33</v>
      </c>
      <c r="B46" s="60">
        <v>794062.02078999998</v>
      </c>
      <c r="C46" s="60">
        <v>665712.05449999997</v>
      </c>
      <c r="D46" s="60">
        <v>613236.56066000008</v>
      </c>
      <c r="E46" s="60">
        <v>626066.64841999998</v>
      </c>
      <c r="F46" s="60">
        <v>667233.59623999998</v>
      </c>
      <c r="G46" s="60">
        <v>682912.11011999997</v>
      </c>
      <c r="H46" s="60">
        <v>792059.68091</v>
      </c>
      <c r="I46" s="60">
        <v>768386.47401000001</v>
      </c>
      <c r="J46" s="60">
        <v>769382.53274000005</v>
      </c>
      <c r="K46" s="60">
        <v>802407.86768000002</v>
      </c>
      <c r="L46" s="60">
        <v>806355.51157999993</v>
      </c>
      <c r="M46" s="60">
        <v>867284.69036000001</v>
      </c>
      <c r="N46" s="60">
        <v>8855099.7480100002</v>
      </c>
    </row>
    <row r="47" spans="1:15" s="85" customFormat="1" ht="13.8" thickTop="1" x14ac:dyDescent="0.25">
      <c r="A47" s="86" t="s">
        <v>72</v>
      </c>
      <c r="B47"/>
      <c r="C47"/>
      <c r="D47"/>
      <c r="E47" s="87"/>
      <c r="F47" s="87"/>
      <c r="G47" s="87"/>
      <c r="H47" s="87"/>
      <c r="I47" s="87"/>
      <c r="J47" s="87"/>
      <c r="K47" s="87"/>
      <c r="L47" s="87"/>
      <c r="M47" s="87"/>
      <c r="N47" s="86"/>
    </row>
    <row r="48" spans="1:15" s="85" customFormat="1" ht="13.2" customHeight="1" x14ac:dyDescent="0.25">
      <c r="A48" s="281" t="s">
        <v>164</v>
      </c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/>
    </row>
    <row r="49" spans="1:15" s="85" customFormat="1" ht="14.4" customHeight="1" x14ac:dyDescent="0.25">
      <c r="A49" s="281"/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/>
    </row>
    <row r="50" spans="1:15" s="85" customFormat="1" ht="12.75" customHeight="1" x14ac:dyDescent="0.25">
      <c r="A50" s="102" t="s">
        <v>162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</row>
    <row r="51" spans="1:15" x14ac:dyDescent="0.25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</row>
    <row r="52" spans="1:15" x14ac:dyDescent="0.25">
      <c r="B52" s="114"/>
      <c r="C52" s="114"/>
      <c r="D52" s="114"/>
      <c r="E52" s="114"/>
      <c r="F52" s="114"/>
      <c r="G52" s="114"/>
      <c r="H52" s="114"/>
      <c r="I52" s="114"/>
    </row>
    <row r="53" spans="1:15" x14ac:dyDescent="0.25"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1:15" x14ac:dyDescent="0.25"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</row>
    <row r="55" spans="1:15" x14ac:dyDescent="0.25"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</row>
    <row r="56" spans="1:15" x14ac:dyDescent="0.25"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</row>
    <row r="57" spans="1:15" x14ac:dyDescent="0.25"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</row>
    <row r="58" spans="1:15" x14ac:dyDescent="0.25"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</row>
    <row r="59" spans="1:15" x14ac:dyDescent="0.25"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</row>
    <row r="60" spans="1:15" x14ac:dyDescent="0.25"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</row>
    <row r="61" spans="1:15" x14ac:dyDescent="0.25"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</row>
    <row r="62" spans="1:15" x14ac:dyDescent="0.25"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</row>
    <row r="63" spans="1:15" x14ac:dyDescent="0.25"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</row>
    <row r="64" spans="1:15" x14ac:dyDescent="0.25"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</row>
    <row r="65" spans="2:14" x14ac:dyDescent="0.25"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</row>
    <row r="66" spans="2:14" x14ac:dyDescent="0.25"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</row>
    <row r="67" spans="2:14" x14ac:dyDescent="0.25"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</row>
    <row r="68" spans="2:14" x14ac:dyDescent="0.25"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</row>
    <row r="69" spans="2:14" x14ac:dyDescent="0.25"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</row>
    <row r="70" spans="2:14" x14ac:dyDescent="0.25"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</row>
    <row r="71" spans="2:14" x14ac:dyDescent="0.25"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</row>
    <row r="72" spans="2:14" x14ac:dyDescent="0.25"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</row>
    <row r="73" spans="2:14" x14ac:dyDescent="0.25"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</row>
    <row r="74" spans="2:14" x14ac:dyDescent="0.25"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</row>
    <row r="75" spans="2:14" x14ac:dyDescent="0.25"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</row>
    <row r="76" spans="2:14" x14ac:dyDescent="0.25"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</row>
    <row r="77" spans="2:14" x14ac:dyDescent="0.25"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</row>
    <row r="78" spans="2:14" x14ac:dyDescent="0.25"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</row>
    <row r="79" spans="2:14" x14ac:dyDescent="0.25"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</row>
    <row r="80" spans="2:14" x14ac:dyDescent="0.25"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</row>
    <row r="81" spans="2:14" x14ac:dyDescent="0.25"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</row>
    <row r="82" spans="2:14" x14ac:dyDescent="0.25"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</row>
    <row r="83" spans="2:14" x14ac:dyDescent="0.25"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</row>
    <row r="84" spans="2:14" x14ac:dyDescent="0.25"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</row>
    <row r="85" spans="2:14" x14ac:dyDescent="0.25"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</row>
    <row r="86" spans="2:14" x14ac:dyDescent="0.25"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</row>
    <row r="87" spans="2:14" x14ac:dyDescent="0.25"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</row>
    <row r="88" spans="2:14" x14ac:dyDescent="0.25"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</row>
    <row r="89" spans="2:14" x14ac:dyDescent="0.25"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</row>
    <row r="90" spans="2:14" x14ac:dyDescent="0.25"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</row>
    <row r="91" spans="2:14" x14ac:dyDescent="0.25"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</row>
    <row r="92" spans="2:14" x14ac:dyDescent="0.25"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</row>
    <row r="93" spans="2:14" x14ac:dyDescent="0.25"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</row>
    <row r="94" spans="2:14" x14ac:dyDescent="0.25"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</row>
    <row r="95" spans="2:14" x14ac:dyDescent="0.25"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</row>
    <row r="96" spans="2:14" x14ac:dyDescent="0.25"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</row>
    <row r="97" spans="2:14" x14ac:dyDescent="0.25"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</row>
    <row r="98" spans="2:14" x14ac:dyDescent="0.25"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</row>
    <row r="99" spans="2:14" x14ac:dyDescent="0.25"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</row>
    <row r="100" spans="2:14" x14ac:dyDescent="0.25"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</row>
    <row r="101" spans="2:14" x14ac:dyDescent="0.25"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</row>
    <row r="102" spans="2:14" x14ac:dyDescent="0.25"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</row>
    <row r="103" spans="2:14" x14ac:dyDescent="0.25"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</row>
    <row r="104" spans="2:14" x14ac:dyDescent="0.25"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</row>
    <row r="105" spans="2:14" x14ac:dyDescent="0.25"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</row>
    <row r="106" spans="2:14" x14ac:dyDescent="0.25"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</row>
    <row r="107" spans="2:14" x14ac:dyDescent="0.25"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</row>
    <row r="108" spans="2:14" x14ac:dyDescent="0.25"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</row>
    <row r="109" spans="2:14" x14ac:dyDescent="0.25"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</row>
    <row r="110" spans="2:14" x14ac:dyDescent="0.25"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</row>
    <row r="111" spans="2:14" x14ac:dyDescent="0.25"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</row>
    <row r="112" spans="2:14" x14ac:dyDescent="0.25"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</row>
    <row r="113" spans="2:14" x14ac:dyDescent="0.25"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</row>
    <row r="114" spans="2:14" x14ac:dyDescent="0.25"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</row>
    <row r="115" spans="2:14" x14ac:dyDescent="0.25"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</row>
    <row r="116" spans="2:14" x14ac:dyDescent="0.25"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</row>
    <row r="117" spans="2:14" x14ac:dyDescent="0.25"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</row>
    <row r="118" spans="2:14" x14ac:dyDescent="0.25"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</row>
    <row r="119" spans="2:14" x14ac:dyDescent="0.25"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</row>
    <row r="120" spans="2:14" x14ac:dyDescent="0.25"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</row>
    <row r="121" spans="2:14" x14ac:dyDescent="0.25"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</row>
    <row r="122" spans="2:14" x14ac:dyDescent="0.25"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</row>
    <row r="123" spans="2:14" x14ac:dyDescent="0.25"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</row>
  </sheetData>
  <mergeCells count="2">
    <mergeCell ref="L2:N2"/>
    <mergeCell ref="A48:N49"/>
  </mergeCells>
  <pageMargins left="0.11811023622047245" right="0.11811023622047245" top="0.19685039370078741" bottom="0.19685039370078741" header="0.31496062992125984" footer="0.31496062992125984"/>
  <pageSetup paperSize="9" scale="65" orientation="landscape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showGridLines="0" topLeftCell="A31" zoomScaleNormal="100" workbookViewId="0">
      <selection activeCell="K20" sqref="K20"/>
    </sheetView>
  </sheetViews>
  <sheetFormatPr defaultRowHeight="13.2" x14ac:dyDescent="0.25"/>
  <cols>
    <col min="1" max="1" width="43.6640625" customWidth="1"/>
    <col min="2" max="2" width="11.88671875" bestFit="1" customWidth="1"/>
    <col min="3" max="13" width="10.33203125" bestFit="1" customWidth="1"/>
    <col min="14" max="14" width="15.5546875" bestFit="1" customWidth="1"/>
  </cols>
  <sheetData>
    <row r="1" spans="1:14" x14ac:dyDescent="0.25">
      <c r="A1" s="112" t="s">
        <v>174</v>
      </c>
      <c r="B1" s="82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1"/>
    </row>
    <row r="2" spans="1:14" x14ac:dyDescent="0.25">
      <c r="A2" s="35"/>
      <c r="B2" s="83"/>
      <c r="C2" s="83"/>
      <c r="D2" s="83"/>
      <c r="E2" s="83"/>
      <c r="F2" s="83"/>
      <c r="G2" s="83"/>
      <c r="H2" s="83"/>
      <c r="I2" s="83"/>
      <c r="J2" s="83"/>
      <c r="K2" s="83" t="s">
        <v>113</v>
      </c>
      <c r="L2" s="280" t="s">
        <v>163</v>
      </c>
      <c r="M2" s="280"/>
      <c r="N2" s="280"/>
    </row>
    <row r="3" spans="1:14" ht="13.8" thickBot="1" x14ac:dyDescent="0.3">
      <c r="A3" s="49" t="s">
        <v>34</v>
      </c>
      <c r="B3" s="109" t="s">
        <v>35</v>
      </c>
      <c r="C3" s="109" t="s">
        <v>36</v>
      </c>
      <c r="D3" s="109" t="s">
        <v>37</v>
      </c>
      <c r="E3" s="109" t="s">
        <v>38</v>
      </c>
      <c r="F3" s="109" t="s">
        <v>39</v>
      </c>
      <c r="G3" s="109" t="s">
        <v>40</v>
      </c>
      <c r="H3" s="109" t="s">
        <v>41</v>
      </c>
      <c r="I3" s="109" t="s">
        <v>42</v>
      </c>
      <c r="J3" s="109" t="s">
        <v>43</v>
      </c>
      <c r="K3" s="109" t="s">
        <v>44</v>
      </c>
      <c r="L3" s="109" t="s">
        <v>45</v>
      </c>
      <c r="M3" s="109" t="s">
        <v>46</v>
      </c>
      <c r="N3" s="109" t="s">
        <v>33</v>
      </c>
    </row>
    <row r="4" spans="1:14" ht="13.8" thickTop="1" x14ac:dyDescent="0.25">
      <c r="A4" s="112" t="s">
        <v>92</v>
      </c>
      <c r="B4" s="116">
        <v>187844.90826</v>
      </c>
      <c r="C4" s="116">
        <v>175464.86496000001</v>
      </c>
      <c r="D4" s="116">
        <v>175986.70102000001</v>
      </c>
      <c r="E4" s="117">
        <v>199617.19985</v>
      </c>
      <c r="F4" s="117">
        <v>178690.36464000001</v>
      </c>
      <c r="G4" s="117">
        <v>196368.59446000002</v>
      </c>
      <c r="H4" s="117">
        <v>190432.68669</v>
      </c>
      <c r="I4" s="117">
        <v>109323.01314</v>
      </c>
      <c r="J4" s="117">
        <v>121953.86769</v>
      </c>
      <c r="K4" s="117"/>
      <c r="L4" s="117"/>
      <c r="M4" s="117"/>
      <c r="N4" s="118">
        <f>SUM(B4:M4)</f>
        <v>1535682.2007099998</v>
      </c>
    </row>
    <row r="5" spans="1:14" ht="13.95" customHeight="1" x14ac:dyDescent="0.25">
      <c r="A5" s="112" t="s">
        <v>93</v>
      </c>
      <c r="B5" s="116">
        <v>70706.532370000001</v>
      </c>
      <c r="C5" s="116">
        <v>62847.38594</v>
      </c>
      <c r="D5" s="116">
        <v>53945.812039999997</v>
      </c>
      <c r="E5" s="117">
        <v>68560.882760000008</v>
      </c>
      <c r="F5" s="117">
        <v>60472.669800000003</v>
      </c>
      <c r="G5" s="117">
        <v>68563.856040000013</v>
      </c>
      <c r="H5" s="117">
        <v>65561.603719999999</v>
      </c>
      <c r="I5" s="117">
        <v>55914.761599999998</v>
      </c>
      <c r="J5" s="117">
        <v>41975.521270000005</v>
      </c>
      <c r="K5" s="117"/>
      <c r="L5" s="117"/>
      <c r="M5" s="117"/>
      <c r="N5" s="118">
        <f t="shared" ref="N5:N46" si="0">SUM(B5:M5)</f>
        <v>548549.02554000006</v>
      </c>
    </row>
    <row r="6" spans="1:14" ht="15" customHeight="1" x14ac:dyDescent="0.25">
      <c r="A6" s="112" t="s">
        <v>94</v>
      </c>
      <c r="B6" s="116">
        <v>88796.74987</v>
      </c>
      <c r="C6" s="116">
        <v>83137.393949999998</v>
      </c>
      <c r="D6" s="116">
        <v>77591.823529999994</v>
      </c>
      <c r="E6" s="117">
        <v>79658.139880000002</v>
      </c>
      <c r="F6" s="117">
        <v>85297.223079999996</v>
      </c>
      <c r="G6" s="117">
        <v>68836.672129999992</v>
      </c>
      <c r="H6" s="117">
        <v>66407.512960000007</v>
      </c>
      <c r="I6" s="117">
        <v>54625.533840000004</v>
      </c>
      <c r="J6" s="117">
        <v>54106.642319999999</v>
      </c>
      <c r="K6" s="117"/>
      <c r="L6" s="117"/>
      <c r="M6" s="117"/>
      <c r="N6" s="118">
        <f t="shared" si="0"/>
        <v>658457.69155999995</v>
      </c>
    </row>
    <row r="7" spans="1:14" x14ac:dyDescent="0.25">
      <c r="A7" s="112" t="s">
        <v>95</v>
      </c>
      <c r="B7" s="116">
        <v>63716.930919999999</v>
      </c>
      <c r="C7" s="116">
        <v>40879.996460000002</v>
      </c>
      <c r="D7" s="116">
        <v>46799.17714</v>
      </c>
      <c r="E7" s="117">
        <v>59852.110230000006</v>
      </c>
      <c r="F7" s="117">
        <v>45330.502099999998</v>
      </c>
      <c r="G7" s="117">
        <v>62081.31493</v>
      </c>
      <c r="H7" s="117">
        <v>53574.708630000001</v>
      </c>
      <c r="I7" s="117">
        <v>52016.124029999999</v>
      </c>
      <c r="J7" s="117">
        <v>61069.266920000002</v>
      </c>
      <c r="K7" s="117"/>
      <c r="L7" s="117"/>
      <c r="M7" s="117"/>
      <c r="N7" s="118">
        <f t="shared" si="0"/>
        <v>485320.13136</v>
      </c>
    </row>
    <row r="8" spans="1:14" ht="13.95" customHeight="1" x14ac:dyDescent="0.25">
      <c r="A8" s="112" t="s">
        <v>51</v>
      </c>
      <c r="B8" s="116">
        <v>1954.12077</v>
      </c>
      <c r="C8" s="116">
        <v>4373.3518899999999</v>
      </c>
      <c r="D8" s="116">
        <v>4002.5472</v>
      </c>
      <c r="E8" s="117">
        <v>2301.3482600000002</v>
      </c>
      <c r="F8" s="117">
        <v>2117.4677600000005</v>
      </c>
      <c r="G8" s="117">
        <v>1478.66254</v>
      </c>
      <c r="H8" s="117">
        <v>1865.35456</v>
      </c>
      <c r="I8" s="117">
        <v>2591.5557699999999</v>
      </c>
      <c r="J8" s="117">
        <v>3935.8483900000001</v>
      </c>
      <c r="K8" s="117"/>
      <c r="L8" s="117"/>
      <c r="M8" s="117"/>
      <c r="N8" s="118">
        <f t="shared" si="0"/>
        <v>24620.257140000002</v>
      </c>
    </row>
    <row r="9" spans="1:14" x14ac:dyDescent="0.25">
      <c r="A9" s="112" t="s">
        <v>52</v>
      </c>
      <c r="B9" s="116">
        <v>99222.916509999981</v>
      </c>
      <c r="C9" s="116">
        <v>78553.197479999988</v>
      </c>
      <c r="D9" s="116">
        <v>79561.443840000007</v>
      </c>
      <c r="E9" s="117">
        <v>99814.99914</v>
      </c>
      <c r="F9" s="117">
        <v>102830.60832999999</v>
      </c>
      <c r="G9" s="117">
        <v>98532.091159999996</v>
      </c>
      <c r="H9" s="117">
        <v>105046.75545</v>
      </c>
      <c r="I9" s="117">
        <v>105772.51026</v>
      </c>
      <c r="J9" s="117">
        <v>106056.39062999999</v>
      </c>
      <c r="K9" s="117"/>
      <c r="L9" s="117"/>
      <c r="M9" s="117"/>
      <c r="N9" s="118">
        <f t="shared" si="0"/>
        <v>875390.91279999993</v>
      </c>
    </row>
    <row r="10" spans="1:14" x14ac:dyDescent="0.25">
      <c r="A10" s="103" t="s">
        <v>55</v>
      </c>
      <c r="B10" s="119">
        <v>10913.526169999999</v>
      </c>
      <c r="C10" s="119">
        <v>10391.601419999999</v>
      </c>
      <c r="D10" s="119">
        <v>13745.737210000001</v>
      </c>
      <c r="E10" s="120">
        <v>12873.93555</v>
      </c>
      <c r="F10" s="120">
        <v>12809.898070000001</v>
      </c>
      <c r="G10" s="120">
        <v>13617.801439999999</v>
      </c>
      <c r="H10" s="120">
        <v>12992.381230000001</v>
      </c>
      <c r="I10" s="120">
        <v>14161.71783</v>
      </c>
      <c r="J10" s="120">
        <v>13319.317160000001</v>
      </c>
      <c r="K10" s="120"/>
      <c r="L10" s="120"/>
      <c r="M10" s="120"/>
      <c r="N10" s="118">
        <f t="shared" si="0"/>
        <v>114825.91608</v>
      </c>
    </row>
    <row r="11" spans="1:14" x14ac:dyDescent="0.25">
      <c r="A11" s="103" t="s">
        <v>53</v>
      </c>
      <c r="B11" s="119">
        <v>44321.55975</v>
      </c>
      <c r="C11" s="119">
        <v>29931.710340000001</v>
      </c>
      <c r="D11" s="119">
        <v>29262.986800000002</v>
      </c>
      <c r="E11" s="120">
        <v>36332.556039999996</v>
      </c>
      <c r="F11" s="120">
        <v>42995.419609999997</v>
      </c>
      <c r="G11" s="120">
        <v>43926.896999999997</v>
      </c>
      <c r="H11" s="120">
        <v>43960.751340000003</v>
      </c>
      <c r="I11" s="120">
        <v>46171.903009999995</v>
      </c>
      <c r="J11" s="120">
        <v>44902.22262</v>
      </c>
      <c r="K11" s="120"/>
      <c r="L11" s="120"/>
      <c r="M11" s="120"/>
      <c r="N11" s="118">
        <f t="shared" si="0"/>
        <v>361806.00651000004</v>
      </c>
    </row>
    <row r="12" spans="1:14" x14ac:dyDescent="0.25">
      <c r="A12" s="103" t="s">
        <v>54</v>
      </c>
      <c r="B12" s="119">
        <v>7553.5630899999996</v>
      </c>
      <c r="C12" s="119">
        <v>11103.73374</v>
      </c>
      <c r="D12" s="119">
        <v>6435.5738700000002</v>
      </c>
      <c r="E12" s="120">
        <v>12930.241050000001</v>
      </c>
      <c r="F12" s="120">
        <v>14085.668820000001</v>
      </c>
      <c r="G12" s="120">
        <v>9357.9637900000016</v>
      </c>
      <c r="H12" s="120">
        <v>12551.12628</v>
      </c>
      <c r="I12" s="120">
        <v>14511.400089999999</v>
      </c>
      <c r="J12" s="120">
        <v>11939.472820000001</v>
      </c>
      <c r="K12" s="120"/>
      <c r="L12" s="120"/>
      <c r="M12" s="120"/>
      <c r="N12" s="118">
        <f t="shared" si="0"/>
        <v>100468.74354999998</v>
      </c>
    </row>
    <row r="13" spans="1:14" x14ac:dyDescent="0.25">
      <c r="A13" s="103" t="s">
        <v>63</v>
      </c>
      <c r="B13" s="119">
        <v>465.72075999999998</v>
      </c>
      <c r="C13" s="119">
        <v>282.42445000000004</v>
      </c>
      <c r="D13" s="119">
        <v>411.86561</v>
      </c>
      <c r="E13" s="120">
        <v>459.94092000000001</v>
      </c>
      <c r="F13" s="120">
        <v>450.75501000000003</v>
      </c>
      <c r="G13" s="120">
        <v>527.47451999999998</v>
      </c>
      <c r="H13" s="120">
        <v>623.89488000000006</v>
      </c>
      <c r="I13" s="120">
        <v>514.02013999999997</v>
      </c>
      <c r="J13" s="120">
        <v>631.0082000000001</v>
      </c>
      <c r="K13" s="120"/>
      <c r="L13" s="120"/>
      <c r="M13" s="120"/>
      <c r="N13" s="118">
        <f t="shared" si="0"/>
        <v>4367.1044899999997</v>
      </c>
    </row>
    <row r="14" spans="1:14" x14ac:dyDescent="0.25">
      <c r="A14" s="103" t="s">
        <v>57</v>
      </c>
      <c r="B14" s="119">
        <v>6830.74053</v>
      </c>
      <c r="C14" s="119">
        <v>7739.7930600000009</v>
      </c>
      <c r="D14" s="119">
        <v>5378.7983299999996</v>
      </c>
      <c r="E14" s="120">
        <v>6776.9984199999999</v>
      </c>
      <c r="F14" s="120">
        <v>4670.2344400000002</v>
      </c>
      <c r="G14" s="120">
        <v>4631.7697900000003</v>
      </c>
      <c r="H14" s="120">
        <v>7480.4081000000006</v>
      </c>
      <c r="I14" s="120">
        <v>4665.8781500000005</v>
      </c>
      <c r="J14" s="120">
        <v>6606.8080300000001</v>
      </c>
      <c r="K14" s="120"/>
      <c r="L14" s="120"/>
      <c r="M14" s="120"/>
      <c r="N14" s="118">
        <f t="shared" si="0"/>
        <v>54781.428849999997</v>
      </c>
    </row>
    <row r="15" spans="1:14" x14ac:dyDescent="0.25">
      <c r="A15" s="103" t="s">
        <v>69</v>
      </c>
      <c r="B15" s="119">
        <v>860.48437999999999</v>
      </c>
      <c r="C15" s="119">
        <v>518.65314999999998</v>
      </c>
      <c r="D15" s="119">
        <v>479.06663000000003</v>
      </c>
      <c r="E15" s="120">
        <v>576.27826000000005</v>
      </c>
      <c r="F15" s="120">
        <v>573.53622999999993</v>
      </c>
      <c r="G15" s="120">
        <v>616.11005</v>
      </c>
      <c r="H15" s="120">
        <v>540.04228000000001</v>
      </c>
      <c r="I15" s="120">
        <v>871.31308999999999</v>
      </c>
      <c r="J15" s="120">
        <v>559.02344000000005</v>
      </c>
      <c r="K15" s="120"/>
      <c r="L15" s="120"/>
      <c r="M15" s="120"/>
      <c r="N15" s="118">
        <f t="shared" si="0"/>
        <v>5594.5075099999995</v>
      </c>
    </row>
    <row r="16" spans="1:14" x14ac:dyDescent="0.25">
      <c r="A16" s="103" t="s">
        <v>58</v>
      </c>
      <c r="B16" s="119">
        <v>24237.44872</v>
      </c>
      <c r="C16" s="119">
        <v>15903.39119</v>
      </c>
      <c r="D16" s="119">
        <v>20858.160680000001</v>
      </c>
      <c r="E16" s="120">
        <v>26027.759289999998</v>
      </c>
      <c r="F16" s="120">
        <v>22918.033660000001</v>
      </c>
      <c r="G16" s="120">
        <v>21596.989379999999</v>
      </c>
      <c r="H16" s="120">
        <v>22937.567449999999</v>
      </c>
      <c r="I16" s="120">
        <v>21560.419870000002</v>
      </c>
      <c r="J16" s="120">
        <v>24072.853709999999</v>
      </c>
      <c r="K16" s="120"/>
      <c r="L16" s="120"/>
      <c r="M16" s="120"/>
      <c r="N16" s="118">
        <f t="shared" si="0"/>
        <v>200112.62395000001</v>
      </c>
    </row>
    <row r="17" spans="1:14" x14ac:dyDescent="0.25">
      <c r="A17" s="103" t="s">
        <v>56</v>
      </c>
      <c r="B17" s="119">
        <v>4039.87311</v>
      </c>
      <c r="C17" s="119">
        <v>2681.8901299999998</v>
      </c>
      <c r="D17" s="119">
        <v>2989.2547100000002</v>
      </c>
      <c r="E17" s="120">
        <v>3837.2896099999998</v>
      </c>
      <c r="F17" s="120">
        <v>4327.0624900000003</v>
      </c>
      <c r="G17" s="120">
        <v>4257.0851900000007</v>
      </c>
      <c r="H17" s="120">
        <v>3960.5838900000003</v>
      </c>
      <c r="I17" s="120">
        <v>3315.85808</v>
      </c>
      <c r="J17" s="120">
        <v>4025.6846499999997</v>
      </c>
      <c r="K17" s="120"/>
      <c r="L17" s="120"/>
      <c r="M17" s="120"/>
      <c r="N17" s="118">
        <f t="shared" si="0"/>
        <v>33434.581860000006</v>
      </c>
    </row>
    <row r="18" spans="1:14" x14ac:dyDescent="0.25">
      <c r="A18" s="112" t="s">
        <v>59</v>
      </c>
      <c r="B18" s="116">
        <v>211474.00128</v>
      </c>
      <c r="C18" s="116">
        <v>172852.72898000001</v>
      </c>
      <c r="D18" s="116">
        <v>184441.30707999997</v>
      </c>
      <c r="E18" s="117">
        <v>205445.80276999998</v>
      </c>
      <c r="F18" s="117">
        <v>185057.62039</v>
      </c>
      <c r="G18" s="117">
        <v>195840.14627999999</v>
      </c>
      <c r="H18" s="117">
        <v>195336.84446000002</v>
      </c>
      <c r="I18" s="117">
        <v>190353.14724000002</v>
      </c>
      <c r="J18" s="117">
        <v>215274.01579</v>
      </c>
      <c r="K18" s="117"/>
      <c r="L18" s="117"/>
      <c r="M18" s="117"/>
      <c r="N18" s="118">
        <f t="shared" si="0"/>
        <v>1756075.61427</v>
      </c>
    </row>
    <row r="19" spans="1:14" x14ac:dyDescent="0.25">
      <c r="A19" s="103" t="s">
        <v>55</v>
      </c>
      <c r="B19" s="119">
        <v>53266.007130000005</v>
      </c>
      <c r="C19" s="119">
        <v>40251.704960000003</v>
      </c>
      <c r="D19" s="119">
        <v>48096.200170000004</v>
      </c>
      <c r="E19" s="120">
        <v>46525.947919999999</v>
      </c>
      <c r="F19" s="120">
        <v>44768.018810000001</v>
      </c>
      <c r="G19" s="120">
        <v>47949.429889999999</v>
      </c>
      <c r="H19" s="120">
        <v>46030.58511</v>
      </c>
      <c r="I19" s="120">
        <v>50564.896730000008</v>
      </c>
      <c r="J19" s="120">
        <v>53114.240560000006</v>
      </c>
      <c r="K19" s="120"/>
      <c r="L19" s="120"/>
      <c r="M19" s="120"/>
      <c r="N19" s="118">
        <f t="shared" si="0"/>
        <v>430567.03128000005</v>
      </c>
    </row>
    <row r="20" spans="1:14" x14ac:dyDescent="0.25">
      <c r="A20" s="103" t="s">
        <v>61</v>
      </c>
      <c r="B20" s="119">
        <v>12223.934929999999</v>
      </c>
      <c r="C20" s="119">
        <v>10314.380859999999</v>
      </c>
      <c r="D20" s="119">
        <v>10290.735140000001</v>
      </c>
      <c r="E20" s="120">
        <v>12186.057580000001</v>
      </c>
      <c r="F20" s="120">
        <v>11285.2417</v>
      </c>
      <c r="G20" s="120">
        <v>11345.02298</v>
      </c>
      <c r="H20" s="120">
        <v>11962.742849999999</v>
      </c>
      <c r="I20" s="120">
        <v>12194.02507</v>
      </c>
      <c r="J20" s="120">
        <v>14092.12341</v>
      </c>
      <c r="K20" s="120"/>
      <c r="L20" s="120"/>
      <c r="M20" s="120"/>
      <c r="N20" s="118">
        <f t="shared" si="0"/>
        <v>105894.26452</v>
      </c>
    </row>
    <row r="21" spans="1:14" x14ac:dyDescent="0.25">
      <c r="A21" s="103" t="s">
        <v>53</v>
      </c>
      <c r="B21" s="119">
        <v>39322.342290000001</v>
      </c>
      <c r="C21" s="119">
        <v>29482.93922</v>
      </c>
      <c r="D21" s="119">
        <v>34606.202119999994</v>
      </c>
      <c r="E21" s="120">
        <v>35704.129410000001</v>
      </c>
      <c r="F21" s="120">
        <v>35417.303869999996</v>
      </c>
      <c r="G21" s="120">
        <v>34280.813580000002</v>
      </c>
      <c r="H21" s="120">
        <v>32625.456409999999</v>
      </c>
      <c r="I21" s="120">
        <v>33835.952109999998</v>
      </c>
      <c r="J21" s="120">
        <v>35566.870329999998</v>
      </c>
      <c r="K21" s="120"/>
      <c r="L21" s="120"/>
      <c r="M21" s="120"/>
      <c r="N21" s="118">
        <f t="shared" si="0"/>
        <v>310842.00933999999</v>
      </c>
    </row>
    <row r="22" spans="1:14" x14ac:dyDescent="0.25">
      <c r="A22" s="103" t="s">
        <v>62</v>
      </c>
      <c r="B22" s="119">
        <v>10699.98136</v>
      </c>
      <c r="C22" s="119">
        <v>8990.0781700000007</v>
      </c>
      <c r="D22" s="119">
        <v>9149.8842599999989</v>
      </c>
      <c r="E22" s="120">
        <v>8627.2869600000013</v>
      </c>
      <c r="F22" s="120">
        <v>8659.2175500000012</v>
      </c>
      <c r="G22" s="120">
        <v>9003.0845300000001</v>
      </c>
      <c r="H22" s="120">
        <v>9918.2263700000003</v>
      </c>
      <c r="I22" s="120">
        <v>8556.3056099999994</v>
      </c>
      <c r="J22" s="120">
        <v>10059.02189</v>
      </c>
      <c r="K22" s="120"/>
      <c r="L22" s="120"/>
      <c r="M22" s="120"/>
      <c r="N22" s="118">
        <f t="shared" si="0"/>
        <v>83663.0867</v>
      </c>
    </row>
    <row r="23" spans="1:14" x14ac:dyDescent="0.25">
      <c r="A23" s="103" t="s">
        <v>63</v>
      </c>
      <c r="B23" s="119">
        <v>9749.7247399999997</v>
      </c>
      <c r="C23" s="119">
        <v>6309.3270700000003</v>
      </c>
      <c r="D23" s="119">
        <v>6601.0373</v>
      </c>
      <c r="E23" s="120">
        <v>8981.7076799999995</v>
      </c>
      <c r="F23" s="120">
        <v>8252.5751999999993</v>
      </c>
      <c r="G23" s="120">
        <v>8613.0173400000003</v>
      </c>
      <c r="H23" s="120">
        <v>10014.89183</v>
      </c>
      <c r="I23" s="120">
        <v>7725.1261299999996</v>
      </c>
      <c r="J23" s="120">
        <v>9346.1473999999998</v>
      </c>
      <c r="K23" s="120"/>
      <c r="L23" s="120"/>
      <c r="M23" s="120"/>
      <c r="N23" s="118">
        <f t="shared" si="0"/>
        <v>75593.554690000004</v>
      </c>
    </row>
    <row r="24" spans="1:14" x14ac:dyDescent="0.25">
      <c r="A24" s="103" t="s">
        <v>64</v>
      </c>
      <c r="B24" s="119">
        <v>14235.93556</v>
      </c>
      <c r="C24" s="119">
        <v>17800.170160000001</v>
      </c>
      <c r="D24" s="119">
        <v>18322.443289999999</v>
      </c>
      <c r="E24" s="120">
        <v>23055.508900000001</v>
      </c>
      <c r="F24" s="120">
        <v>17270.81164</v>
      </c>
      <c r="G24" s="120">
        <v>19061.3292</v>
      </c>
      <c r="H24" s="120">
        <v>15920.89335</v>
      </c>
      <c r="I24" s="120">
        <v>17615.828410000002</v>
      </c>
      <c r="J24" s="120">
        <v>19921.818460000002</v>
      </c>
      <c r="K24" s="120"/>
      <c r="L24" s="120"/>
      <c r="M24" s="120"/>
      <c r="N24" s="118">
        <f t="shared" si="0"/>
        <v>163204.73897000003</v>
      </c>
    </row>
    <row r="25" spans="1:14" x14ac:dyDescent="0.25">
      <c r="A25" s="103" t="s">
        <v>57</v>
      </c>
      <c r="B25" s="119">
        <v>37474.319100000001</v>
      </c>
      <c r="C25" s="119">
        <v>36206.022119999994</v>
      </c>
      <c r="D25" s="119">
        <v>36052.926289999996</v>
      </c>
      <c r="E25" s="120">
        <v>43400.415990000001</v>
      </c>
      <c r="F25" s="120">
        <v>33390.456660000003</v>
      </c>
      <c r="G25" s="120">
        <v>42271.365250000003</v>
      </c>
      <c r="H25" s="120">
        <v>43686.07576</v>
      </c>
      <c r="I25" s="120">
        <v>35199.744140000003</v>
      </c>
      <c r="J25" s="120">
        <v>39306.549399999996</v>
      </c>
      <c r="K25" s="120"/>
      <c r="L25" s="120"/>
      <c r="M25" s="120"/>
      <c r="N25" s="118">
        <f t="shared" si="0"/>
        <v>346987.87471000006</v>
      </c>
    </row>
    <row r="26" spans="1:14" x14ac:dyDescent="0.25">
      <c r="A26" s="103" t="s">
        <v>69</v>
      </c>
      <c r="B26" s="119">
        <v>277.57639</v>
      </c>
      <c r="C26" s="119">
        <v>338.82657</v>
      </c>
      <c r="D26" s="119">
        <v>88.065160000000006</v>
      </c>
      <c r="E26" s="120">
        <v>318.02929</v>
      </c>
      <c r="F26" s="120">
        <v>405.73597999999998</v>
      </c>
      <c r="G26" s="120">
        <v>521.49468000000002</v>
      </c>
      <c r="H26" s="120">
        <v>112.39767000000001</v>
      </c>
      <c r="I26" s="120">
        <v>85.775739999999999</v>
      </c>
      <c r="J26" s="120">
        <v>53.712650000000004</v>
      </c>
      <c r="K26" s="120"/>
      <c r="L26" s="120"/>
      <c r="M26" s="120"/>
      <c r="N26" s="118">
        <f t="shared" si="0"/>
        <v>2201.6141299999999</v>
      </c>
    </row>
    <row r="27" spans="1:14" x14ac:dyDescent="0.25">
      <c r="A27" s="103" t="s">
        <v>58</v>
      </c>
      <c r="B27" s="119">
        <v>25628.767080000001</v>
      </c>
      <c r="C27" s="119">
        <v>19307.280400000003</v>
      </c>
      <c r="D27" s="119">
        <v>17338.59403</v>
      </c>
      <c r="E27" s="120">
        <v>21710.088589999999</v>
      </c>
      <c r="F27" s="120">
        <v>19933.102449999998</v>
      </c>
      <c r="G27" s="120">
        <v>18104.06884</v>
      </c>
      <c r="H27" s="120">
        <v>19391.220400000002</v>
      </c>
      <c r="I27" s="120">
        <v>20966.614699999998</v>
      </c>
      <c r="J27" s="120">
        <v>29148.494870000002</v>
      </c>
      <c r="K27" s="120"/>
      <c r="L27" s="120"/>
      <c r="M27" s="120"/>
      <c r="N27" s="118">
        <f t="shared" si="0"/>
        <v>191528.23136000001</v>
      </c>
    </row>
    <row r="28" spans="1:14" x14ac:dyDescent="0.25">
      <c r="A28" s="103" t="s">
        <v>60</v>
      </c>
      <c r="B28" s="119">
        <v>7434.04583</v>
      </c>
      <c r="C28" s="119">
        <v>2976.0563199999997</v>
      </c>
      <c r="D28" s="119">
        <v>2627.5821900000001</v>
      </c>
      <c r="E28" s="120">
        <v>3494.78685</v>
      </c>
      <c r="F28" s="120">
        <v>4362.7041600000002</v>
      </c>
      <c r="G28" s="120">
        <v>3263.5702900000001</v>
      </c>
      <c r="H28" s="120">
        <v>4153.9185700000007</v>
      </c>
      <c r="I28" s="120">
        <v>2129.30906</v>
      </c>
      <c r="J28" s="120">
        <v>3089.9668900000001</v>
      </c>
      <c r="K28" s="120"/>
      <c r="L28" s="120"/>
      <c r="M28" s="120"/>
      <c r="N28" s="118">
        <f t="shared" si="0"/>
        <v>33531.940160000006</v>
      </c>
    </row>
    <row r="29" spans="1:14" x14ac:dyDescent="0.25">
      <c r="A29" s="103" t="s">
        <v>66</v>
      </c>
      <c r="B29" s="119">
        <v>1161.3668700000001</v>
      </c>
      <c r="C29" s="119">
        <v>875.94313</v>
      </c>
      <c r="D29" s="119">
        <v>1267.6371300000001</v>
      </c>
      <c r="E29" s="120">
        <v>1441.8436000000002</v>
      </c>
      <c r="F29" s="120">
        <v>1312.4523700000002</v>
      </c>
      <c r="G29" s="120">
        <v>1426.9496999999999</v>
      </c>
      <c r="H29" s="120">
        <v>1520.43614</v>
      </c>
      <c r="I29" s="120">
        <v>1479.56954</v>
      </c>
      <c r="J29" s="120">
        <v>1575.0699299999999</v>
      </c>
      <c r="K29" s="120"/>
      <c r="L29" s="120"/>
      <c r="M29" s="120"/>
      <c r="N29" s="118">
        <f t="shared" si="0"/>
        <v>12061.268410000001</v>
      </c>
    </row>
    <row r="30" spans="1:14" x14ac:dyDescent="0.25">
      <c r="A30" s="112" t="s">
        <v>65</v>
      </c>
      <c r="B30" s="116">
        <v>152801.72478000002</v>
      </c>
      <c r="C30" s="116">
        <v>101813.74916000001</v>
      </c>
      <c r="D30" s="116">
        <v>91369.225259999977</v>
      </c>
      <c r="E30" s="117">
        <v>102215.42439</v>
      </c>
      <c r="F30" s="117">
        <v>105007.60568000002</v>
      </c>
      <c r="G30" s="117">
        <v>118150.03404999999</v>
      </c>
      <c r="H30" s="117">
        <v>135351.59887000002</v>
      </c>
      <c r="I30" s="117">
        <v>133367.45670000001</v>
      </c>
      <c r="J30" s="117">
        <v>109896.29820000002</v>
      </c>
      <c r="K30" s="117"/>
      <c r="L30" s="117"/>
      <c r="M30" s="117"/>
      <c r="N30" s="118">
        <f t="shared" si="0"/>
        <v>1049973.1170900001</v>
      </c>
    </row>
    <row r="31" spans="1:14" x14ac:dyDescent="0.25">
      <c r="A31" s="103" t="s">
        <v>61</v>
      </c>
      <c r="B31" s="119">
        <v>1546.6782800000001</v>
      </c>
      <c r="C31" s="119">
        <v>1214.6813900000002</v>
      </c>
      <c r="D31" s="119">
        <v>1151.4456300000002</v>
      </c>
      <c r="E31" s="120">
        <v>1369.9563600000001</v>
      </c>
      <c r="F31" s="120">
        <v>1448.80035</v>
      </c>
      <c r="G31" s="120">
        <v>1491.2741500000002</v>
      </c>
      <c r="H31" s="120">
        <v>1493.1538600000001</v>
      </c>
      <c r="I31" s="120">
        <v>1566.3238200000001</v>
      </c>
      <c r="J31" s="120">
        <v>1607.24946</v>
      </c>
      <c r="K31" s="120"/>
      <c r="L31" s="120"/>
      <c r="M31" s="120"/>
      <c r="N31" s="118">
        <f t="shared" si="0"/>
        <v>12889.563299999998</v>
      </c>
    </row>
    <row r="32" spans="1:14" x14ac:dyDescent="0.25">
      <c r="A32" s="103" t="s">
        <v>53</v>
      </c>
      <c r="B32" s="119">
        <v>768.95244000000002</v>
      </c>
      <c r="C32" s="119">
        <v>503.52191000000005</v>
      </c>
      <c r="D32" s="119">
        <v>529.71276999999998</v>
      </c>
      <c r="E32" s="120">
        <v>472.87794000000002</v>
      </c>
      <c r="F32" s="120">
        <v>649.53429000000006</v>
      </c>
      <c r="G32" s="120">
        <v>788.00659999999993</v>
      </c>
      <c r="H32" s="120">
        <v>585.05376000000001</v>
      </c>
      <c r="I32" s="120">
        <v>595.95273999999995</v>
      </c>
      <c r="J32" s="120">
        <v>575.39503999999999</v>
      </c>
      <c r="K32" s="120"/>
      <c r="L32" s="120"/>
      <c r="M32" s="120"/>
      <c r="N32" s="118">
        <f t="shared" si="0"/>
        <v>5469.00749</v>
      </c>
    </row>
    <row r="33" spans="1:14" x14ac:dyDescent="0.25">
      <c r="A33" s="103" t="s">
        <v>63</v>
      </c>
      <c r="B33" s="119">
        <v>3164.95867</v>
      </c>
      <c r="C33" s="119">
        <v>1605.3665100000001</v>
      </c>
      <c r="D33" s="119">
        <v>1675.23757</v>
      </c>
      <c r="E33" s="120">
        <v>2231.1805199999999</v>
      </c>
      <c r="F33" s="120">
        <v>2183.5227200000004</v>
      </c>
      <c r="G33" s="120">
        <v>2526.7655199999999</v>
      </c>
      <c r="H33" s="120">
        <v>2209.5066099999999</v>
      </c>
      <c r="I33" s="120">
        <v>2451.3221400000002</v>
      </c>
      <c r="J33" s="120">
        <v>2450.5776700000001</v>
      </c>
      <c r="K33" s="120"/>
      <c r="L33" s="120"/>
      <c r="M33" s="120"/>
      <c r="N33" s="118">
        <f t="shared" si="0"/>
        <v>20498.43793</v>
      </c>
    </row>
    <row r="34" spans="1:14" x14ac:dyDescent="0.25">
      <c r="A34" s="103" t="s">
        <v>67</v>
      </c>
      <c r="B34" s="119">
        <v>24592.84028</v>
      </c>
      <c r="C34" s="119">
        <v>18800.945359999998</v>
      </c>
      <c r="D34" s="119">
        <v>15976.633609999999</v>
      </c>
      <c r="E34" s="120">
        <v>13854.49834</v>
      </c>
      <c r="F34" s="120">
        <v>17790.27534</v>
      </c>
      <c r="G34" s="120">
        <v>16651.374670000001</v>
      </c>
      <c r="H34" s="120">
        <v>18227.209039999998</v>
      </c>
      <c r="I34" s="120">
        <v>19379.338680000001</v>
      </c>
      <c r="J34" s="120">
        <v>19474.015950000001</v>
      </c>
      <c r="K34" s="120"/>
      <c r="L34" s="120"/>
      <c r="M34" s="120"/>
      <c r="N34" s="118">
        <f t="shared" si="0"/>
        <v>164747.13126999998</v>
      </c>
    </row>
    <row r="35" spans="1:14" x14ac:dyDescent="0.25">
      <c r="A35" s="103" t="s">
        <v>68</v>
      </c>
      <c r="B35" s="119">
        <v>6667.1237899999996</v>
      </c>
      <c r="C35" s="119">
        <v>3467.7409300000004</v>
      </c>
      <c r="D35" s="119">
        <v>2489.5148899999999</v>
      </c>
      <c r="E35" s="120">
        <v>3097.9697000000001</v>
      </c>
      <c r="F35" s="120">
        <v>2588.9471200000003</v>
      </c>
      <c r="G35" s="120">
        <v>3526.1291000000001</v>
      </c>
      <c r="H35" s="120">
        <v>2775.22397</v>
      </c>
      <c r="I35" s="120">
        <v>2867.5504900000001</v>
      </c>
      <c r="J35" s="120">
        <v>2462.4270100000003</v>
      </c>
      <c r="K35" s="120"/>
      <c r="L35" s="120"/>
      <c r="M35" s="120"/>
      <c r="N35" s="118">
        <f t="shared" si="0"/>
        <v>29942.627</v>
      </c>
    </row>
    <row r="36" spans="1:14" x14ac:dyDescent="0.25">
      <c r="A36" s="103" t="s">
        <v>64</v>
      </c>
      <c r="B36" s="119">
        <v>10853.42864</v>
      </c>
      <c r="C36" s="119">
        <v>10078.249320000001</v>
      </c>
      <c r="D36" s="119">
        <v>9570.8936599999997</v>
      </c>
      <c r="E36" s="120">
        <v>11047.665300000001</v>
      </c>
      <c r="F36" s="120">
        <v>11103.864250000001</v>
      </c>
      <c r="G36" s="120">
        <v>10363.109109999999</v>
      </c>
      <c r="H36" s="120">
        <v>10748.62138</v>
      </c>
      <c r="I36" s="120">
        <v>11891.763640000001</v>
      </c>
      <c r="J36" s="120">
        <v>11485.365380000001</v>
      </c>
      <c r="K36" s="120"/>
      <c r="L36" s="120"/>
      <c r="M36" s="120"/>
      <c r="N36" s="118">
        <f t="shared" si="0"/>
        <v>97142.960680000004</v>
      </c>
    </row>
    <row r="37" spans="1:14" s="110" customFormat="1" x14ac:dyDescent="0.25">
      <c r="A37" s="103" t="s">
        <v>57</v>
      </c>
      <c r="B37" s="119">
        <v>6186.1822999999995</v>
      </c>
      <c r="C37" s="119">
        <v>6093.7219000000005</v>
      </c>
      <c r="D37" s="119">
        <v>4743.085</v>
      </c>
      <c r="E37" s="120">
        <v>5203.52549</v>
      </c>
      <c r="F37" s="120">
        <v>5106.4533500000007</v>
      </c>
      <c r="G37" s="120">
        <v>5148.0220899999995</v>
      </c>
      <c r="H37" s="120">
        <v>4415.3673200000003</v>
      </c>
      <c r="I37" s="120">
        <v>4441.5868100000007</v>
      </c>
      <c r="J37" s="120">
        <v>4678.1369500000001</v>
      </c>
      <c r="K37" s="120"/>
      <c r="L37" s="120"/>
      <c r="M37" s="120"/>
      <c r="N37" s="118">
        <f t="shared" si="0"/>
        <v>46016.081209999997</v>
      </c>
    </row>
    <row r="38" spans="1:14" x14ac:dyDescent="0.25">
      <c r="A38" s="103" t="s">
        <v>69</v>
      </c>
      <c r="B38" s="119">
        <v>4089.0341400000002</v>
      </c>
      <c r="C38" s="119">
        <v>3453.1010799999999</v>
      </c>
      <c r="D38" s="119">
        <v>3255.6721000000002</v>
      </c>
      <c r="E38" s="120">
        <v>3615.2765899999999</v>
      </c>
      <c r="F38" s="120">
        <v>3225.3257600000002</v>
      </c>
      <c r="G38" s="120">
        <v>3515.1925000000001</v>
      </c>
      <c r="H38" s="120">
        <v>3690.6854600000001</v>
      </c>
      <c r="I38" s="120">
        <v>3425.3083799999999</v>
      </c>
      <c r="J38" s="120">
        <v>3378.5292200000004</v>
      </c>
      <c r="K38" s="120"/>
      <c r="L38" s="120"/>
      <c r="M38" s="120"/>
      <c r="N38" s="118">
        <f t="shared" si="0"/>
        <v>31648.125230000001</v>
      </c>
    </row>
    <row r="39" spans="1:14" ht="12.6" customHeight="1" x14ac:dyDescent="0.25">
      <c r="A39" s="103" t="s">
        <v>58</v>
      </c>
      <c r="B39" s="119">
        <v>31654.490010000001</v>
      </c>
      <c r="C39" s="119">
        <v>23322.503780000003</v>
      </c>
      <c r="D39" s="119">
        <v>20424.753379999998</v>
      </c>
      <c r="E39" s="120">
        <v>25618.916060000003</v>
      </c>
      <c r="F39" s="120">
        <v>23375.899410000002</v>
      </c>
      <c r="G39" s="120">
        <v>23919.58973</v>
      </c>
      <c r="H39" s="120">
        <v>26235.214010000003</v>
      </c>
      <c r="I39" s="120">
        <v>24849.074499999999</v>
      </c>
      <c r="J39" s="120">
        <v>24440.942300000002</v>
      </c>
      <c r="K39" s="120"/>
      <c r="L39" s="120"/>
      <c r="M39" s="120"/>
      <c r="N39" s="118">
        <f t="shared" si="0"/>
        <v>223841.38317999998</v>
      </c>
    </row>
    <row r="40" spans="1:14" x14ac:dyDescent="0.25">
      <c r="A40" s="103" t="s">
        <v>60</v>
      </c>
      <c r="B40" s="119">
        <v>17766.99064</v>
      </c>
      <c r="C40" s="119">
        <v>7976.3989199999996</v>
      </c>
      <c r="D40" s="119">
        <v>7944.0855200000005</v>
      </c>
      <c r="E40" s="120">
        <v>8986.9883100000006</v>
      </c>
      <c r="F40" s="120">
        <v>6997.4463599999999</v>
      </c>
      <c r="G40" s="120">
        <v>10404.249179999999</v>
      </c>
      <c r="H40" s="120">
        <v>30114.868429999999</v>
      </c>
      <c r="I40" s="120">
        <v>26102.770980000001</v>
      </c>
      <c r="J40" s="120">
        <v>8444.2210899999991</v>
      </c>
      <c r="K40" s="120"/>
      <c r="L40" s="120"/>
      <c r="M40" s="120"/>
      <c r="N40" s="118">
        <f t="shared" si="0"/>
        <v>124738.01943000001</v>
      </c>
    </row>
    <row r="41" spans="1:14" x14ac:dyDescent="0.25">
      <c r="A41" s="103" t="s">
        <v>96</v>
      </c>
      <c r="B41" s="119">
        <v>9155.8800800000008</v>
      </c>
      <c r="C41" s="119">
        <v>7469.3467799999999</v>
      </c>
      <c r="D41" s="119">
        <v>7786.16183</v>
      </c>
      <c r="E41" s="120">
        <v>8478.5459300000002</v>
      </c>
      <c r="F41" s="120">
        <v>9385.3099700000002</v>
      </c>
      <c r="G41" s="120">
        <v>9662.82719</v>
      </c>
      <c r="H41" s="120">
        <v>9448.82323</v>
      </c>
      <c r="I41" s="120">
        <v>10601.59535</v>
      </c>
      <c r="J41" s="120">
        <v>9957.3011500000011</v>
      </c>
      <c r="K41" s="120"/>
      <c r="L41" s="120"/>
      <c r="M41" s="120"/>
      <c r="N41" s="118">
        <f t="shared" si="0"/>
        <v>81945.791509999995</v>
      </c>
    </row>
    <row r="42" spans="1:14" x14ac:dyDescent="0.25">
      <c r="A42" s="103" t="s">
        <v>66</v>
      </c>
      <c r="B42" s="119">
        <v>36355.165509999999</v>
      </c>
      <c r="C42" s="119">
        <v>17828.171280000002</v>
      </c>
      <c r="D42" s="119">
        <v>15822.0293</v>
      </c>
      <c r="E42" s="120">
        <v>18238.023850000001</v>
      </c>
      <c r="F42" s="120">
        <v>21152.226760000001</v>
      </c>
      <c r="G42" s="120">
        <v>30153.494210000001</v>
      </c>
      <c r="H42" s="120">
        <v>25407.871800000001</v>
      </c>
      <c r="I42" s="120">
        <v>25194.869170000002</v>
      </c>
      <c r="J42" s="120">
        <v>20942.136979999999</v>
      </c>
      <c r="K42" s="120"/>
      <c r="L42" s="120"/>
      <c r="M42" s="120"/>
      <c r="N42" s="118">
        <f t="shared" si="0"/>
        <v>211093.98885999998</v>
      </c>
    </row>
    <row r="43" spans="1:14" x14ac:dyDescent="0.25">
      <c r="A43" s="112" t="s">
        <v>70</v>
      </c>
      <c r="B43" s="116">
        <v>9479.6067300000013</v>
      </c>
      <c r="C43" s="116">
        <v>8485.9697000000015</v>
      </c>
      <c r="D43" s="116">
        <v>7694.8244500000001</v>
      </c>
      <c r="E43" s="117">
        <v>9619.2236699999994</v>
      </c>
      <c r="F43" s="117">
        <v>10071.086579999999</v>
      </c>
      <c r="G43" s="117">
        <v>10757.87976</v>
      </c>
      <c r="H43" s="117">
        <v>10908.610210000001</v>
      </c>
      <c r="I43" s="117">
        <v>12220.099190000001</v>
      </c>
      <c r="J43" s="117">
        <v>11287.351990000001</v>
      </c>
      <c r="K43" s="117"/>
      <c r="L43" s="117"/>
      <c r="M43" s="117"/>
      <c r="N43" s="118">
        <f t="shared" si="0"/>
        <v>90524.65227999998</v>
      </c>
    </row>
    <row r="44" spans="1:14" x14ac:dyDescent="0.25">
      <c r="A44" s="103" t="s">
        <v>58</v>
      </c>
      <c r="B44" s="119">
        <v>617.15833999999995</v>
      </c>
      <c r="C44" s="119">
        <v>860.43876</v>
      </c>
      <c r="D44" s="119">
        <v>928.14754000000005</v>
      </c>
      <c r="E44" s="120">
        <v>1159.9978500000002</v>
      </c>
      <c r="F44" s="120">
        <v>1315.3067699999999</v>
      </c>
      <c r="G44" s="120">
        <v>1316.1888900000001</v>
      </c>
      <c r="H44" s="120">
        <v>1189.7856200000001</v>
      </c>
      <c r="I44" s="120">
        <v>1272.0742299999999</v>
      </c>
      <c r="J44" s="120">
        <v>1254.7885800000001</v>
      </c>
      <c r="K44" s="120"/>
      <c r="L44" s="120"/>
      <c r="M44" s="120"/>
      <c r="N44" s="118">
        <f t="shared" si="0"/>
        <v>9913.8865800000003</v>
      </c>
    </row>
    <row r="45" spans="1:14" ht="13.2" customHeight="1" x14ac:dyDescent="0.25">
      <c r="A45" s="103" t="s">
        <v>71</v>
      </c>
      <c r="B45" s="119">
        <v>8862.4483900000014</v>
      </c>
      <c r="C45" s="119">
        <v>7625.5309400000006</v>
      </c>
      <c r="D45" s="119">
        <v>6766.6769100000001</v>
      </c>
      <c r="E45" s="120">
        <v>8459.2258199999997</v>
      </c>
      <c r="F45" s="120">
        <v>8755.77981</v>
      </c>
      <c r="G45" s="120">
        <v>9441.6908700000004</v>
      </c>
      <c r="H45" s="120">
        <v>9718.8245900000002</v>
      </c>
      <c r="I45" s="120">
        <v>10948.024960000001</v>
      </c>
      <c r="J45" s="120">
        <v>10032.563410000001</v>
      </c>
      <c r="K45" s="120"/>
      <c r="L45" s="120"/>
      <c r="M45" s="120"/>
      <c r="N45" s="118">
        <f t="shared" si="0"/>
        <v>80610.765700000004</v>
      </c>
    </row>
    <row r="46" spans="1:14" ht="13.8" thickBot="1" x14ac:dyDescent="0.3">
      <c r="A46" s="49" t="s">
        <v>33</v>
      </c>
      <c r="B46" s="60">
        <v>885997.49149000004</v>
      </c>
      <c r="C46" s="60">
        <v>728408.63852000004</v>
      </c>
      <c r="D46" s="60">
        <v>721392.86155999987</v>
      </c>
      <c r="E46" s="60">
        <v>827085.1309499999</v>
      </c>
      <c r="F46" s="60">
        <v>774875.14836000011</v>
      </c>
      <c r="G46" s="60">
        <v>820609.25135000004</v>
      </c>
      <c r="H46" s="60">
        <v>824485.67555000004</v>
      </c>
      <c r="I46" s="60">
        <v>716184.20176999993</v>
      </c>
      <c r="J46" s="60">
        <v>725555.20319999999</v>
      </c>
      <c r="K46" s="60">
        <f t="shared" ref="K46:M46" si="1">K4+K5+K6+K7+K8+K9+K30+K18+K43</f>
        <v>0</v>
      </c>
      <c r="L46" s="60">
        <f t="shared" si="1"/>
        <v>0</v>
      </c>
      <c r="M46" s="60">
        <f t="shared" si="1"/>
        <v>0</v>
      </c>
      <c r="N46" s="118">
        <f t="shared" si="0"/>
        <v>7024593.6027499996</v>
      </c>
    </row>
    <row r="47" spans="1:14" s="85" customFormat="1" ht="13.8" thickTop="1" x14ac:dyDescent="0.25">
      <c r="A47" s="86" t="s">
        <v>72</v>
      </c>
      <c r="B47"/>
      <c r="C47"/>
      <c r="D47"/>
      <c r="E47" s="87"/>
      <c r="F47" s="87"/>
      <c r="G47" s="87"/>
      <c r="H47" s="87"/>
      <c r="I47" s="87"/>
      <c r="J47" s="87"/>
      <c r="K47" s="87"/>
      <c r="L47" s="87"/>
      <c r="M47" s="87"/>
      <c r="N47" s="86"/>
    </row>
    <row r="48" spans="1:14" s="85" customFormat="1" ht="10.95" customHeight="1" x14ac:dyDescent="0.25">
      <c r="A48" s="281" t="s">
        <v>164</v>
      </c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</row>
    <row r="49" spans="1:14" s="85" customFormat="1" x14ac:dyDescent="0.25">
      <c r="A49" s="281"/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</row>
    <row r="50" spans="1:14" s="85" customFormat="1" ht="12.75" customHeight="1" x14ac:dyDescent="0.25">
      <c r="A50" s="102" t="s">
        <v>162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4" x14ac:dyDescent="0.25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</row>
    <row r="52" spans="1:14" x14ac:dyDescent="0.25">
      <c r="B52" s="114"/>
      <c r="C52" s="114"/>
      <c r="D52" s="114"/>
      <c r="E52" s="114"/>
      <c r="F52" s="114"/>
      <c r="G52" s="114"/>
      <c r="H52" s="114"/>
      <c r="I52" s="114"/>
    </row>
    <row r="53" spans="1:14" x14ac:dyDescent="0.25"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1:14" x14ac:dyDescent="0.25"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</row>
    <row r="55" spans="1:14" x14ac:dyDescent="0.25"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</row>
    <row r="56" spans="1:14" x14ac:dyDescent="0.25"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</row>
    <row r="57" spans="1:14" x14ac:dyDescent="0.25"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</row>
    <row r="58" spans="1:14" x14ac:dyDescent="0.25"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</row>
    <row r="59" spans="1:14" x14ac:dyDescent="0.25"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</row>
    <row r="60" spans="1:14" x14ac:dyDescent="0.25"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</row>
    <row r="61" spans="1:14" x14ac:dyDescent="0.25"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</row>
    <row r="62" spans="1:14" x14ac:dyDescent="0.25"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</row>
    <row r="63" spans="1:14" x14ac:dyDescent="0.25"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</row>
    <row r="64" spans="1:14" x14ac:dyDescent="0.25"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</row>
    <row r="65" spans="2:14" x14ac:dyDescent="0.25"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</row>
    <row r="66" spans="2:14" x14ac:dyDescent="0.25"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</row>
    <row r="67" spans="2:14" x14ac:dyDescent="0.25"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</row>
    <row r="68" spans="2:14" x14ac:dyDescent="0.25"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</row>
    <row r="69" spans="2:14" x14ac:dyDescent="0.25"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</row>
    <row r="70" spans="2:14" x14ac:dyDescent="0.25"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</row>
    <row r="71" spans="2:14" x14ac:dyDescent="0.25"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</row>
    <row r="72" spans="2:14" x14ac:dyDescent="0.25"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</row>
    <row r="73" spans="2:14" x14ac:dyDescent="0.25"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</row>
    <row r="74" spans="2:14" x14ac:dyDescent="0.25"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</row>
    <row r="75" spans="2:14" x14ac:dyDescent="0.25"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</row>
    <row r="76" spans="2:14" x14ac:dyDescent="0.25"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</row>
    <row r="77" spans="2:14" x14ac:dyDescent="0.25"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</row>
    <row r="78" spans="2:14" x14ac:dyDescent="0.25"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</row>
    <row r="79" spans="2:14" x14ac:dyDescent="0.25"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</row>
    <row r="80" spans="2:14" x14ac:dyDescent="0.25"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</row>
    <row r="81" spans="2:14" x14ac:dyDescent="0.25"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</row>
    <row r="82" spans="2:14" x14ac:dyDescent="0.25"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</row>
    <row r="83" spans="2:14" x14ac:dyDescent="0.25"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</row>
    <row r="84" spans="2:14" x14ac:dyDescent="0.25"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</row>
    <row r="85" spans="2:14" x14ac:dyDescent="0.25"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</row>
    <row r="86" spans="2:14" x14ac:dyDescent="0.25"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</row>
    <row r="87" spans="2:14" x14ac:dyDescent="0.25"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</row>
    <row r="88" spans="2:14" x14ac:dyDescent="0.25"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</row>
    <row r="89" spans="2:14" x14ac:dyDescent="0.25"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</row>
    <row r="90" spans="2:14" x14ac:dyDescent="0.25"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</row>
    <row r="91" spans="2:14" x14ac:dyDescent="0.25"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</row>
    <row r="92" spans="2:14" x14ac:dyDescent="0.25"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</row>
    <row r="93" spans="2:14" x14ac:dyDescent="0.25"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</row>
    <row r="94" spans="2:14" x14ac:dyDescent="0.25"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</row>
    <row r="95" spans="2:14" x14ac:dyDescent="0.25"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</row>
    <row r="96" spans="2:14" x14ac:dyDescent="0.25"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</row>
    <row r="97" spans="2:14" x14ac:dyDescent="0.25"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</row>
    <row r="98" spans="2:14" x14ac:dyDescent="0.25"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</row>
    <row r="99" spans="2:14" x14ac:dyDescent="0.25"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</row>
    <row r="100" spans="2:14" x14ac:dyDescent="0.25"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</row>
    <row r="101" spans="2:14" x14ac:dyDescent="0.25"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</row>
    <row r="102" spans="2:14" x14ac:dyDescent="0.25"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</row>
    <row r="103" spans="2:14" x14ac:dyDescent="0.25"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</row>
    <row r="104" spans="2:14" x14ac:dyDescent="0.25"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</row>
    <row r="105" spans="2:14" x14ac:dyDescent="0.25"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</row>
    <row r="106" spans="2:14" x14ac:dyDescent="0.25"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</row>
    <row r="107" spans="2:14" x14ac:dyDescent="0.25"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</row>
    <row r="108" spans="2:14" x14ac:dyDescent="0.25"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</row>
    <row r="109" spans="2:14" x14ac:dyDescent="0.25"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</row>
    <row r="110" spans="2:14" x14ac:dyDescent="0.25"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</row>
    <row r="111" spans="2:14" x14ac:dyDescent="0.25"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</row>
    <row r="112" spans="2:14" x14ac:dyDescent="0.25"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</row>
    <row r="113" spans="2:14" x14ac:dyDescent="0.25"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</row>
    <row r="114" spans="2:14" x14ac:dyDescent="0.25"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</row>
    <row r="115" spans="2:14" x14ac:dyDescent="0.25"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</row>
    <row r="116" spans="2:14" x14ac:dyDescent="0.25"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</row>
    <row r="117" spans="2:14" x14ac:dyDescent="0.25"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</row>
    <row r="118" spans="2:14" x14ac:dyDescent="0.25"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</row>
    <row r="119" spans="2:14" x14ac:dyDescent="0.25"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</row>
    <row r="120" spans="2:14" x14ac:dyDescent="0.25"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</row>
    <row r="121" spans="2:14" x14ac:dyDescent="0.25"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</row>
    <row r="122" spans="2:14" x14ac:dyDescent="0.25"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</row>
    <row r="123" spans="2:14" x14ac:dyDescent="0.25"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</row>
  </sheetData>
  <mergeCells count="2">
    <mergeCell ref="L2:N2"/>
    <mergeCell ref="A48:N49"/>
  </mergeCells>
  <pageMargins left="0.11811023622047245" right="0.11811023622047245" top="0.19685039370078741" bottom="0.19685039370078741" header="0.31496062992125984" footer="0.31496062992125984"/>
  <pageSetup paperSize="9" scale="65"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103"/>
  <sheetViews>
    <sheetView showGridLines="0" topLeftCell="A79" zoomScaleSheetLayoutView="100" workbookViewId="0">
      <selection activeCell="B95" sqref="B95:J95"/>
    </sheetView>
  </sheetViews>
  <sheetFormatPr defaultColWidth="8.88671875" defaultRowHeight="13.2" x14ac:dyDescent="0.25"/>
  <cols>
    <col min="1" max="1" width="10.44140625" style="100" customWidth="1"/>
    <col min="2" max="2" width="11.33203125" style="81" bestFit="1" customWidth="1"/>
    <col min="3" max="3" width="11.5546875" style="101" customWidth="1"/>
    <col min="4" max="4" width="16.109375" style="81" bestFit="1" customWidth="1"/>
    <col min="5" max="5" width="21.6640625" style="99" customWidth="1"/>
    <col min="6" max="6" width="11.6640625" style="81" customWidth="1"/>
    <col min="7" max="7" width="12.44140625" style="243" customWidth="1"/>
    <col min="8" max="8" width="12.109375" style="81" customWidth="1"/>
    <col min="9" max="9" width="10.109375" style="81" customWidth="1"/>
    <col min="10" max="10" width="15" style="81" customWidth="1"/>
    <col min="11" max="11" width="12.6640625" style="81" customWidth="1"/>
    <col min="12" max="13" width="8.88671875" style="97"/>
    <col min="14" max="14" width="14" style="97" bestFit="1" customWidth="1"/>
    <col min="15" max="100" width="8.88671875" style="97"/>
    <col min="101" max="16384" width="8.88671875" style="81"/>
  </cols>
  <sheetData>
    <row r="1" spans="1:100" x14ac:dyDescent="0.25">
      <c r="A1" s="131" t="s">
        <v>169</v>
      </c>
      <c r="B1" s="126"/>
      <c r="C1" s="128"/>
      <c r="D1" s="126"/>
      <c r="E1" s="128"/>
      <c r="F1" s="126"/>
      <c r="G1" s="241"/>
      <c r="H1" s="126"/>
      <c r="I1" s="126"/>
      <c r="J1" s="126"/>
      <c r="K1" s="127" t="s">
        <v>31</v>
      </c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</row>
    <row r="2" spans="1:100" s="98" customFormat="1" ht="51" customHeight="1" thickBot="1" x14ac:dyDescent="0.3">
      <c r="A2" s="143" t="s">
        <v>32</v>
      </c>
      <c r="B2" s="144" t="s">
        <v>145</v>
      </c>
      <c r="C2" s="144" t="s">
        <v>156</v>
      </c>
      <c r="D2" s="144" t="s">
        <v>157</v>
      </c>
      <c r="E2" s="144" t="s">
        <v>158</v>
      </c>
      <c r="F2" s="144" t="s">
        <v>159</v>
      </c>
      <c r="G2" s="144" t="s">
        <v>179</v>
      </c>
      <c r="H2" s="144" t="s">
        <v>160</v>
      </c>
      <c r="I2" s="142" t="s">
        <v>151</v>
      </c>
      <c r="J2" s="142" t="s">
        <v>152</v>
      </c>
      <c r="K2" s="145" t="s">
        <v>33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</row>
    <row r="3" spans="1:100" s="97" customFormat="1" ht="13.8" thickTop="1" x14ac:dyDescent="0.25">
      <c r="A3" s="136">
        <v>42005</v>
      </c>
      <c r="B3" s="149">
        <v>55948.879480000003</v>
      </c>
      <c r="C3" s="149">
        <v>1828.8353099999999</v>
      </c>
      <c r="D3" s="149">
        <v>21835.118570000002</v>
      </c>
      <c r="E3" s="149">
        <v>36346.997459999991</v>
      </c>
      <c r="F3" s="149">
        <v>10220.908370000003</v>
      </c>
      <c r="G3" s="148">
        <f>N3/1000</f>
        <v>0</v>
      </c>
      <c r="H3" s="149">
        <v>1916.9955300000001</v>
      </c>
      <c r="I3" s="149">
        <v>494.60469999999998</v>
      </c>
      <c r="J3" s="149">
        <v>999.7012500000003</v>
      </c>
      <c r="K3" s="146">
        <f t="shared" ref="K3:K66" si="0">SUM(B3:J3)</f>
        <v>129592.04067</v>
      </c>
      <c r="L3" s="129"/>
      <c r="M3" s="129"/>
      <c r="N3" s="267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</row>
    <row r="4" spans="1:100" s="97" customFormat="1" x14ac:dyDescent="0.25">
      <c r="A4" s="137">
        <v>42036</v>
      </c>
      <c r="B4" s="148">
        <v>46720.758330000004</v>
      </c>
      <c r="C4" s="148">
        <v>1759.8612500000006</v>
      </c>
      <c r="D4" s="148">
        <v>17944.084320000002</v>
      </c>
      <c r="E4" s="148">
        <v>31461.01268</v>
      </c>
      <c r="F4" s="148">
        <v>9618.2840099999976</v>
      </c>
      <c r="G4" s="148">
        <f t="shared" ref="G4:G39" si="1">N4/1000</f>
        <v>0</v>
      </c>
      <c r="H4" s="148">
        <v>1665.21261</v>
      </c>
      <c r="I4" s="148">
        <v>340.06837999999999</v>
      </c>
      <c r="J4" s="148">
        <v>833.19883000000004</v>
      </c>
      <c r="K4" s="146">
        <f t="shared" si="0"/>
        <v>110342.48041</v>
      </c>
      <c r="L4" s="129"/>
      <c r="M4" s="129"/>
      <c r="N4" s="267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</row>
    <row r="5" spans="1:100" s="97" customFormat="1" x14ac:dyDescent="0.25">
      <c r="A5" s="137">
        <v>42064</v>
      </c>
      <c r="B5" s="148">
        <v>44392.582259999996</v>
      </c>
      <c r="C5" s="148">
        <v>2917.4956100000004</v>
      </c>
      <c r="D5" s="148">
        <v>26031.225190000001</v>
      </c>
      <c r="E5" s="148">
        <v>29819.361050000003</v>
      </c>
      <c r="F5" s="148">
        <v>9998.2002099999991</v>
      </c>
      <c r="G5" s="148">
        <f t="shared" si="1"/>
        <v>0</v>
      </c>
      <c r="H5" s="148">
        <v>4595.9200700000001</v>
      </c>
      <c r="I5" s="148">
        <v>414.22779000000008</v>
      </c>
      <c r="J5" s="148">
        <v>1082.9006000000002</v>
      </c>
      <c r="K5" s="146">
        <f t="shared" si="0"/>
        <v>119251.91277999998</v>
      </c>
      <c r="L5" s="129"/>
      <c r="M5" s="129"/>
      <c r="N5" s="267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</row>
    <row r="6" spans="1:100" s="97" customFormat="1" x14ac:dyDescent="0.25">
      <c r="A6" s="137">
        <v>42095</v>
      </c>
      <c r="B6" s="148">
        <v>50017.696409999997</v>
      </c>
      <c r="C6" s="148">
        <v>1446.3534400000005</v>
      </c>
      <c r="D6" s="148">
        <v>22810.028829999999</v>
      </c>
      <c r="E6" s="148">
        <v>30164.996950000001</v>
      </c>
      <c r="F6" s="148">
        <v>10671.348249999999</v>
      </c>
      <c r="G6" s="148">
        <f t="shared" si="1"/>
        <v>0</v>
      </c>
      <c r="H6" s="148">
        <v>2045.13951</v>
      </c>
      <c r="I6" s="148">
        <v>244.82345000000001</v>
      </c>
      <c r="J6" s="148">
        <v>765.88201000000004</v>
      </c>
      <c r="K6" s="146">
        <f t="shared" si="0"/>
        <v>118166.26884999998</v>
      </c>
      <c r="L6" s="129"/>
      <c r="M6" s="129"/>
      <c r="N6" s="267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</row>
    <row r="7" spans="1:100" s="97" customFormat="1" x14ac:dyDescent="0.25">
      <c r="A7" s="137">
        <v>42125</v>
      </c>
      <c r="B7" s="148">
        <v>49057.73315</v>
      </c>
      <c r="C7" s="148">
        <v>1544.32348</v>
      </c>
      <c r="D7" s="148">
        <v>23730.9071</v>
      </c>
      <c r="E7" s="148">
        <v>29950.231159999996</v>
      </c>
      <c r="F7" s="148">
        <v>10345.924889999997</v>
      </c>
      <c r="G7" s="148">
        <f t="shared" si="1"/>
        <v>0</v>
      </c>
      <c r="H7" s="148">
        <v>2315.3936799999997</v>
      </c>
      <c r="I7" s="148">
        <v>302.90313000000003</v>
      </c>
      <c r="J7" s="148">
        <v>748.85779000000002</v>
      </c>
      <c r="K7" s="146">
        <f t="shared" si="0"/>
        <v>117996.27437999999</v>
      </c>
      <c r="L7" s="129"/>
      <c r="M7" s="129"/>
      <c r="N7" s="267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</row>
    <row r="8" spans="1:100" s="97" customFormat="1" x14ac:dyDescent="0.25">
      <c r="A8" s="137">
        <v>42156</v>
      </c>
      <c r="B8" s="148">
        <v>49434.585420000003</v>
      </c>
      <c r="C8" s="148">
        <v>2644.7493599999998</v>
      </c>
      <c r="D8" s="148">
        <v>26411.717840000001</v>
      </c>
      <c r="E8" s="148">
        <v>30285.127799999998</v>
      </c>
      <c r="F8" s="148">
        <v>10841.453849999998</v>
      </c>
      <c r="G8" s="148">
        <f t="shared" si="1"/>
        <v>0</v>
      </c>
      <c r="H8" s="148">
        <v>9319.89653</v>
      </c>
      <c r="I8" s="148">
        <v>648.35684000000015</v>
      </c>
      <c r="J8" s="148">
        <v>667.65503000000001</v>
      </c>
      <c r="K8" s="146">
        <f t="shared" si="0"/>
        <v>130253.54267</v>
      </c>
      <c r="L8" s="129"/>
      <c r="M8" s="129"/>
      <c r="N8" s="267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</row>
    <row r="9" spans="1:100" s="97" customFormat="1" x14ac:dyDescent="0.25">
      <c r="A9" s="137">
        <v>42186</v>
      </c>
      <c r="B9" s="148">
        <v>50177.599430000009</v>
      </c>
      <c r="C9" s="148">
        <v>1934.1545700000001</v>
      </c>
      <c r="D9" s="148">
        <v>28103.336600000002</v>
      </c>
      <c r="E9" s="148">
        <v>32335.801260000004</v>
      </c>
      <c r="F9" s="148">
        <v>10822.61867</v>
      </c>
      <c r="G9" s="148">
        <f t="shared" si="1"/>
        <v>0</v>
      </c>
      <c r="H9" s="148">
        <v>2272.3060800000007</v>
      </c>
      <c r="I9" s="148">
        <v>611.77276000000006</v>
      </c>
      <c r="J9" s="148">
        <v>809.08805999999993</v>
      </c>
      <c r="K9" s="146">
        <f t="shared" si="0"/>
        <v>127066.67743000001</v>
      </c>
      <c r="L9" s="129"/>
      <c r="M9" s="129"/>
      <c r="N9" s="267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</row>
    <row r="10" spans="1:100" s="97" customFormat="1" x14ac:dyDescent="0.25">
      <c r="A10" s="137">
        <v>42217</v>
      </c>
      <c r="B10" s="148">
        <v>51036.705709999995</v>
      </c>
      <c r="C10" s="148">
        <v>1516.0479600000003</v>
      </c>
      <c r="D10" s="148">
        <v>25776.522100000002</v>
      </c>
      <c r="E10" s="148">
        <v>32666.228299999999</v>
      </c>
      <c r="F10" s="148">
        <v>11182.873590000001</v>
      </c>
      <c r="G10" s="148">
        <f t="shared" si="1"/>
        <v>0</v>
      </c>
      <c r="H10" s="148">
        <v>2708.04783</v>
      </c>
      <c r="I10" s="148">
        <v>755.60997999999995</v>
      </c>
      <c r="J10" s="148">
        <v>834.48678000000007</v>
      </c>
      <c r="K10" s="146">
        <f t="shared" si="0"/>
        <v>126476.52225000001</v>
      </c>
      <c r="L10" s="129"/>
      <c r="M10" s="129"/>
      <c r="N10" s="267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</row>
    <row r="11" spans="1:100" s="97" customFormat="1" x14ac:dyDescent="0.25">
      <c r="A11" s="137">
        <v>42248</v>
      </c>
      <c r="B11" s="148">
        <v>49449.176620000006</v>
      </c>
      <c r="C11" s="148">
        <v>2665.0306099999998</v>
      </c>
      <c r="D11" s="148">
        <v>26642.525370000003</v>
      </c>
      <c r="E11" s="148">
        <v>32716.601349999994</v>
      </c>
      <c r="F11" s="148">
        <v>11574.96349</v>
      </c>
      <c r="G11" s="148">
        <f t="shared" si="1"/>
        <v>0</v>
      </c>
      <c r="H11" s="148">
        <v>2431.8782500000007</v>
      </c>
      <c r="I11" s="148">
        <v>658.68653000000006</v>
      </c>
      <c r="J11" s="148">
        <v>1031.3932199999999</v>
      </c>
      <c r="K11" s="146">
        <f t="shared" si="0"/>
        <v>127170.25544000001</v>
      </c>
      <c r="L11" s="129"/>
      <c r="M11" s="129"/>
      <c r="N11" s="267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</row>
    <row r="12" spans="1:100" s="97" customFormat="1" x14ac:dyDescent="0.25">
      <c r="A12" s="137">
        <v>42278</v>
      </c>
      <c r="B12" s="148">
        <v>48889.302120000008</v>
      </c>
      <c r="C12" s="148">
        <v>1602.2802799999999</v>
      </c>
      <c r="D12" s="148">
        <v>25716.468270000001</v>
      </c>
      <c r="E12" s="148">
        <v>34034.687229999996</v>
      </c>
      <c r="F12" s="148">
        <v>11383.623609999999</v>
      </c>
      <c r="G12" s="148">
        <f t="shared" si="1"/>
        <v>0</v>
      </c>
      <c r="H12" s="148">
        <v>2919.9584399999999</v>
      </c>
      <c r="I12" s="148">
        <v>642.78701999999998</v>
      </c>
      <c r="J12" s="148">
        <v>969.16867999999999</v>
      </c>
      <c r="K12" s="146">
        <f t="shared" si="0"/>
        <v>126158.27565000001</v>
      </c>
      <c r="L12" s="129"/>
      <c r="M12" s="129"/>
      <c r="N12" s="267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</row>
    <row r="13" spans="1:100" s="97" customFormat="1" x14ac:dyDescent="0.25">
      <c r="A13" s="137">
        <v>42309</v>
      </c>
      <c r="B13" s="148">
        <v>49858.431229999995</v>
      </c>
      <c r="C13" s="148">
        <v>1467.57086</v>
      </c>
      <c r="D13" s="148">
        <v>26736.050750000002</v>
      </c>
      <c r="E13" s="148">
        <v>35354.473850000002</v>
      </c>
      <c r="F13" s="148">
        <v>11311.208370000002</v>
      </c>
      <c r="G13" s="148">
        <f t="shared" si="1"/>
        <v>0</v>
      </c>
      <c r="H13" s="148">
        <v>7111.2923099999998</v>
      </c>
      <c r="I13" s="148">
        <v>763.26846999999998</v>
      </c>
      <c r="J13" s="148">
        <v>894.43471999999997</v>
      </c>
      <c r="K13" s="146">
        <f t="shared" si="0"/>
        <v>133496.73056</v>
      </c>
      <c r="L13" s="129"/>
      <c r="M13" s="129"/>
      <c r="N13" s="267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</row>
    <row r="14" spans="1:100" s="97" customFormat="1" x14ac:dyDescent="0.25">
      <c r="A14" s="137">
        <v>42339</v>
      </c>
      <c r="B14" s="148">
        <v>62707.21888</v>
      </c>
      <c r="C14" s="148">
        <v>2611.3688099999999</v>
      </c>
      <c r="D14" s="148">
        <v>34450.950870000008</v>
      </c>
      <c r="E14" s="148">
        <v>33839.821320000003</v>
      </c>
      <c r="F14" s="148">
        <v>11578.95277</v>
      </c>
      <c r="G14" s="148">
        <f t="shared" si="1"/>
        <v>0</v>
      </c>
      <c r="H14" s="148">
        <v>6198.7915199999998</v>
      </c>
      <c r="I14" s="148">
        <v>782.83656999999994</v>
      </c>
      <c r="J14" s="148">
        <v>1208.5631600000002</v>
      </c>
      <c r="K14" s="146">
        <f t="shared" si="0"/>
        <v>153378.50390000001</v>
      </c>
      <c r="L14" s="129"/>
      <c r="M14" s="129"/>
      <c r="N14" s="267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</row>
    <row r="15" spans="1:100" s="97" customFormat="1" x14ac:dyDescent="0.25">
      <c r="A15" s="136">
        <v>42370</v>
      </c>
      <c r="B15" s="148">
        <v>59005.378790000002</v>
      </c>
      <c r="C15" s="148">
        <v>1709.4005499999996</v>
      </c>
      <c r="D15" s="148">
        <v>21392.146700000001</v>
      </c>
      <c r="E15" s="148">
        <v>37898.920300000005</v>
      </c>
      <c r="F15" s="148">
        <v>13727.967409999999</v>
      </c>
      <c r="G15" s="148">
        <f t="shared" si="1"/>
        <v>0</v>
      </c>
      <c r="H15" s="148">
        <v>2482.29916</v>
      </c>
      <c r="I15" s="148">
        <v>737.50890000000004</v>
      </c>
      <c r="J15" s="148">
        <v>944.41880999999989</v>
      </c>
      <c r="K15" s="146">
        <f t="shared" si="0"/>
        <v>137898.04062000001</v>
      </c>
      <c r="L15" s="129"/>
      <c r="M15" s="129"/>
      <c r="N15" s="267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</row>
    <row r="16" spans="1:100" s="97" customFormat="1" x14ac:dyDescent="0.25">
      <c r="A16" s="137">
        <v>42401</v>
      </c>
      <c r="B16" s="148">
        <v>46957.831699999995</v>
      </c>
      <c r="C16" s="148">
        <v>1505.7730999999999</v>
      </c>
      <c r="D16" s="148">
        <v>23053.745039999998</v>
      </c>
      <c r="E16" s="148">
        <v>35446.672480000001</v>
      </c>
      <c r="F16" s="148">
        <v>10052.822770000004</v>
      </c>
      <c r="G16" s="148">
        <f t="shared" si="1"/>
        <v>0</v>
      </c>
      <c r="H16" s="148">
        <v>3508.1788799999999</v>
      </c>
      <c r="I16" s="148">
        <v>1067.8029100000001</v>
      </c>
      <c r="J16" s="148">
        <v>763.52128000000005</v>
      </c>
      <c r="K16" s="146">
        <f t="shared" si="0"/>
        <v>122356.34815999999</v>
      </c>
      <c r="L16" s="129"/>
      <c r="M16" s="129"/>
      <c r="N16" s="267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</row>
    <row r="17" spans="1:14" s="97" customFormat="1" x14ac:dyDescent="0.25">
      <c r="A17" s="137">
        <v>42430</v>
      </c>
      <c r="B17" s="148">
        <v>47402.195160000003</v>
      </c>
      <c r="C17" s="148">
        <v>1572.0775900000001</v>
      </c>
      <c r="D17" s="148">
        <v>23877.188149999998</v>
      </c>
      <c r="E17" s="148">
        <v>31089.327009999997</v>
      </c>
      <c r="F17" s="148">
        <v>10721.832539999999</v>
      </c>
      <c r="G17" s="148">
        <f t="shared" si="1"/>
        <v>0</v>
      </c>
      <c r="H17" s="148">
        <v>2894.7234699999999</v>
      </c>
      <c r="I17" s="148">
        <v>829.98653000000002</v>
      </c>
      <c r="J17" s="148">
        <v>747.31199000000004</v>
      </c>
      <c r="K17" s="146">
        <f t="shared" si="0"/>
        <v>119134.64244</v>
      </c>
      <c r="N17" s="267"/>
    </row>
    <row r="18" spans="1:14" s="97" customFormat="1" x14ac:dyDescent="0.25">
      <c r="A18" s="137">
        <v>42461</v>
      </c>
      <c r="B18" s="148">
        <v>52876.460100000011</v>
      </c>
      <c r="C18" s="148">
        <v>2692.0267999999992</v>
      </c>
      <c r="D18" s="148">
        <v>21110.701239999999</v>
      </c>
      <c r="E18" s="148">
        <v>34767.640749999999</v>
      </c>
      <c r="F18" s="148">
        <v>11237.740400000001</v>
      </c>
      <c r="G18" s="148">
        <f t="shared" si="1"/>
        <v>0</v>
      </c>
      <c r="H18" s="148">
        <v>2580.4988700000004</v>
      </c>
      <c r="I18" s="148">
        <v>720.87308999999993</v>
      </c>
      <c r="J18" s="148">
        <v>755.36811</v>
      </c>
      <c r="K18" s="146">
        <f t="shared" si="0"/>
        <v>126741.30935999998</v>
      </c>
      <c r="N18" s="267"/>
    </row>
    <row r="19" spans="1:14" s="97" customFormat="1" x14ac:dyDescent="0.25">
      <c r="A19" s="137">
        <v>42491</v>
      </c>
      <c r="B19" s="148">
        <v>53031.472710000009</v>
      </c>
      <c r="C19" s="148">
        <v>1658.83861</v>
      </c>
      <c r="D19" s="148">
        <v>24311.651690000002</v>
      </c>
      <c r="E19" s="148">
        <v>32100.354690000004</v>
      </c>
      <c r="F19" s="148">
        <v>11493.79977</v>
      </c>
      <c r="G19" s="148">
        <f t="shared" si="1"/>
        <v>0</v>
      </c>
      <c r="H19" s="148">
        <v>3035.6623900000004</v>
      </c>
      <c r="I19" s="148">
        <v>889.9281400000001</v>
      </c>
      <c r="J19" s="148">
        <v>921.20569999999998</v>
      </c>
      <c r="K19" s="146">
        <f t="shared" si="0"/>
        <v>127442.91370000002</v>
      </c>
      <c r="N19" s="267"/>
    </row>
    <row r="20" spans="1:14" s="97" customFormat="1" x14ac:dyDescent="0.25">
      <c r="A20" s="137">
        <v>42522</v>
      </c>
      <c r="B20" s="148">
        <v>53638.964920000013</v>
      </c>
      <c r="C20" s="148">
        <v>1562.0002900000002</v>
      </c>
      <c r="D20" s="148">
        <v>28578.036459999999</v>
      </c>
      <c r="E20" s="148">
        <v>34416.142290000003</v>
      </c>
      <c r="F20" s="148">
        <v>12026.38139</v>
      </c>
      <c r="G20" s="148">
        <f t="shared" si="1"/>
        <v>0</v>
      </c>
      <c r="H20" s="148">
        <v>2717.3139800000004</v>
      </c>
      <c r="I20" s="148">
        <v>785.83393000000012</v>
      </c>
      <c r="J20" s="148">
        <v>1054.4580599999999</v>
      </c>
      <c r="K20" s="146">
        <f t="shared" si="0"/>
        <v>134779.13132000001</v>
      </c>
      <c r="N20" s="267"/>
    </row>
    <row r="21" spans="1:14" s="97" customFormat="1" x14ac:dyDescent="0.25">
      <c r="A21" s="137">
        <v>42552</v>
      </c>
      <c r="B21" s="148">
        <v>56140.375420000011</v>
      </c>
      <c r="C21" s="148">
        <v>2969.4425699999997</v>
      </c>
      <c r="D21" s="148">
        <v>27210.756989999994</v>
      </c>
      <c r="E21" s="148">
        <v>34177.919420000006</v>
      </c>
      <c r="F21" s="148">
        <v>12295.810640000003</v>
      </c>
      <c r="G21" s="148">
        <f t="shared" si="1"/>
        <v>0</v>
      </c>
      <c r="H21" s="148">
        <v>3019.4429900000005</v>
      </c>
      <c r="I21" s="148">
        <v>818.94002999999998</v>
      </c>
      <c r="J21" s="148">
        <v>1017.1959499999999</v>
      </c>
      <c r="K21" s="146">
        <f t="shared" si="0"/>
        <v>137649.88401000001</v>
      </c>
      <c r="N21" s="267"/>
    </row>
    <row r="22" spans="1:14" s="97" customFormat="1" x14ac:dyDescent="0.25">
      <c r="A22" s="137">
        <v>42583</v>
      </c>
      <c r="B22" s="148">
        <v>52271.776200000015</v>
      </c>
      <c r="C22" s="148">
        <v>1576.9023300000001</v>
      </c>
      <c r="D22" s="148">
        <v>27441.980210000002</v>
      </c>
      <c r="E22" s="148">
        <v>37808.311069999996</v>
      </c>
      <c r="F22" s="148">
        <v>12087.517400000001</v>
      </c>
      <c r="G22" s="148">
        <f t="shared" si="1"/>
        <v>0</v>
      </c>
      <c r="H22" s="148">
        <v>2281.3028600000002</v>
      </c>
      <c r="I22" s="148">
        <v>610.59438999999998</v>
      </c>
      <c r="J22" s="148">
        <v>1039.9368200000001</v>
      </c>
      <c r="K22" s="146">
        <f t="shared" si="0"/>
        <v>135118.32128000003</v>
      </c>
      <c r="N22" s="267"/>
    </row>
    <row r="23" spans="1:14" s="97" customFormat="1" x14ac:dyDescent="0.25">
      <c r="A23" s="137">
        <v>42614</v>
      </c>
      <c r="B23" s="148">
        <v>56619.006139999998</v>
      </c>
      <c r="C23" s="148">
        <v>1559.7040200000001</v>
      </c>
      <c r="D23" s="148">
        <v>24442.540690000002</v>
      </c>
      <c r="E23" s="148">
        <v>34154.199509999999</v>
      </c>
      <c r="F23" s="148">
        <v>12389.09007</v>
      </c>
      <c r="G23" s="148">
        <f t="shared" si="1"/>
        <v>0</v>
      </c>
      <c r="H23" s="148">
        <v>3029.8625100000004</v>
      </c>
      <c r="I23" s="148">
        <v>793.32087000000001</v>
      </c>
      <c r="J23" s="148">
        <v>1126.1409099999998</v>
      </c>
      <c r="K23" s="146">
        <f t="shared" si="0"/>
        <v>134113.86471999998</v>
      </c>
      <c r="N23" s="267"/>
    </row>
    <row r="24" spans="1:14" s="97" customFormat="1" x14ac:dyDescent="0.25">
      <c r="A24" s="137">
        <v>42644</v>
      </c>
      <c r="B24" s="148">
        <v>54225.901579999998</v>
      </c>
      <c r="C24" s="148">
        <v>2702.2901900000002</v>
      </c>
      <c r="D24" s="148">
        <v>25696.008329999997</v>
      </c>
      <c r="E24" s="148">
        <v>33335.882140000002</v>
      </c>
      <c r="F24" s="148">
        <v>12867.27154</v>
      </c>
      <c r="G24" s="148">
        <f t="shared" si="1"/>
        <v>0</v>
      </c>
      <c r="H24" s="148">
        <v>4894.0590100000009</v>
      </c>
      <c r="I24" s="148">
        <v>639.54579000000001</v>
      </c>
      <c r="J24" s="148">
        <v>1197.1613100000002</v>
      </c>
      <c r="K24" s="146">
        <f t="shared" si="0"/>
        <v>135558.11989</v>
      </c>
      <c r="N24" s="267"/>
    </row>
    <row r="25" spans="1:14" s="97" customFormat="1" x14ac:dyDescent="0.25">
      <c r="A25" s="137">
        <v>42675</v>
      </c>
      <c r="B25" s="148">
        <v>51514.60517000001</v>
      </c>
      <c r="C25" s="148">
        <v>2687.3163200000004</v>
      </c>
      <c r="D25" s="148">
        <v>28213.699289999997</v>
      </c>
      <c r="E25" s="148">
        <v>34615.160149999996</v>
      </c>
      <c r="F25" s="148">
        <v>12135.444810000001</v>
      </c>
      <c r="G25" s="148">
        <f t="shared" si="1"/>
        <v>0</v>
      </c>
      <c r="H25" s="148">
        <v>2697.0941800000005</v>
      </c>
      <c r="I25" s="148">
        <v>485.41979000000003</v>
      </c>
      <c r="J25" s="148">
        <v>844.37549000000013</v>
      </c>
      <c r="K25" s="146">
        <f t="shared" si="0"/>
        <v>133193.11520000003</v>
      </c>
      <c r="N25" s="267"/>
    </row>
    <row r="26" spans="1:14" s="97" customFormat="1" x14ac:dyDescent="0.25">
      <c r="A26" s="137">
        <v>42705</v>
      </c>
      <c r="B26" s="148">
        <v>56495.826250000006</v>
      </c>
      <c r="C26" s="148">
        <v>1671.4397100000003</v>
      </c>
      <c r="D26" s="148">
        <v>46913.868569999999</v>
      </c>
      <c r="E26" s="148">
        <v>38544.692820000011</v>
      </c>
      <c r="F26" s="148">
        <v>12832.299949999999</v>
      </c>
      <c r="G26" s="148">
        <f t="shared" si="1"/>
        <v>0</v>
      </c>
      <c r="H26" s="148">
        <v>3382.5507800000005</v>
      </c>
      <c r="I26" s="148">
        <v>757.09724000000006</v>
      </c>
      <c r="J26" s="148">
        <v>1286.6007</v>
      </c>
      <c r="K26" s="146">
        <f t="shared" si="0"/>
        <v>161884.37602000003</v>
      </c>
      <c r="N26" s="267"/>
    </row>
    <row r="27" spans="1:14" s="97" customFormat="1" x14ac:dyDescent="0.25">
      <c r="A27" s="136">
        <v>42736</v>
      </c>
      <c r="B27" s="148">
        <v>61748.431060000003</v>
      </c>
      <c r="C27" s="148">
        <v>2891.3994000000002</v>
      </c>
      <c r="D27" s="148">
        <v>14239.163140000001</v>
      </c>
      <c r="E27" s="148">
        <v>43423.439249999996</v>
      </c>
      <c r="F27" s="148">
        <v>14658.211619999998</v>
      </c>
      <c r="G27" s="148">
        <f t="shared" si="1"/>
        <v>0</v>
      </c>
      <c r="H27" s="148">
        <v>2670.3036399999996</v>
      </c>
      <c r="I27" s="148">
        <v>822.73920999999996</v>
      </c>
      <c r="J27" s="148">
        <v>1093.4953399999999</v>
      </c>
      <c r="K27" s="146">
        <f t="shared" si="0"/>
        <v>141547.18265999999</v>
      </c>
      <c r="N27" s="267"/>
    </row>
    <row r="28" spans="1:14" s="97" customFormat="1" x14ac:dyDescent="0.25">
      <c r="A28" s="137">
        <v>42767</v>
      </c>
      <c r="B28" s="148">
        <v>53984.847150000009</v>
      </c>
      <c r="C28" s="148">
        <v>1654.67877</v>
      </c>
      <c r="D28" s="148">
        <v>19790.305030000003</v>
      </c>
      <c r="E28" s="148">
        <v>33497.75172</v>
      </c>
      <c r="F28" s="148">
        <v>11156.98827</v>
      </c>
      <c r="G28" s="148">
        <f t="shared" si="1"/>
        <v>0</v>
      </c>
      <c r="H28" s="148">
        <v>2640.7270899999999</v>
      </c>
      <c r="I28" s="148">
        <v>933.91217999999969</v>
      </c>
      <c r="J28" s="148">
        <v>829.54503</v>
      </c>
      <c r="K28" s="146">
        <f t="shared" si="0"/>
        <v>124488.75524</v>
      </c>
      <c r="N28" s="267"/>
    </row>
    <row r="29" spans="1:14" s="97" customFormat="1" x14ac:dyDescent="0.25">
      <c r="A29" s="137">
        <v>42795</v>
      </c>
      <c r="B29" s="148">
        <v>49113.877170000007</v>
      </c>
      <c r="C29" s="148">
        <v>1705.8208500000003</v>
      </c>
      <c r="D29" s="148">
        <v>28151.645379999998</v>
      </c>
      <c r="E29" s="148">
        <v>30370.79711</v>
      </c>
      <c r="F29" s="148">
        <v>11835.46362</v>
      </c>
      <c r="G29" s="148">
        <f t="shared" si="1"/>
        <v>0</v>
      </c>
      <c r="H29" s="148">
        <v>3369.3933400000001</v>
      </c>
      <c r="I29" s="148">
        <v>1021.4130099999999</v>
      </c>
      <c r="J29" s="148">
        <v>1084.1666100000002</v>
      </c>
      <c r="K29" s="146">
        <f t="shared" si="0"/>
        <v>126652.57709000001</v>
      </c>
      <c r="N29" s="267"/>
    </row>
    <row r="30" spans="1:14" s="97" customFormat="1" x14ac:dyDescent="0.25">
      <c r="A30" s="137">
        <v>42826</v>
      </c>
      <c r="B30" s="148">
        <v>58032.522430000005</v>
      </c>
      <c r="C30" s="148">
        <v>3564.5676799999997</v>
      </c>
      <c r="D30" s="148">
        <v>21027.346399999999</v>
      </c>
      <c r="E30" s="148">
        <v>36443.936390000003</v>
      </c>
      <c r="F30" s="148">
        <v>12882.461360000003</v>
      </c>
      <c r="G30" s="148">
        <f t="shared" si="1"/>
        <v>0</v>
      </c>
      <c r="H30" s="148">
        <v>3079.6249800000001</v>
      </c>
      <c r="I30" s="148">
        <v>918.19652000000008</v>
      </c>
      <c r="J30" s="148">
        <v>1033.3795700000001</v>
      </c>
      <c r="K30" s="146">
        <f t="shared" si="0"/>
        <v>136982.03532999998</v>
      </c>
      <c r="N30" s="267"/>
    </row>
    <row r="31" spans="1:14" s="97" customFormat="1" x14ac:dyDescent="0.25">
      <c r="A31" s="137">
        <v>42856</v>
      </c>
      <c r="B31" s="148">
        <v>53200.845790000007</v>
      </c>
      <c r="C31" s="148">
        <v>3270.5134200000007</v>
      </c>
      <c r="D31" s="148">
        <v>27116.6793</v>
      </c>
      <c r="E31" s="148">
        <v>32685.011329999994</v>
      </c>
      <c r="F31" s="148">
        <v>12748.698610000003</v>
      </c>
      <c r="G31" s="148">
        <f t="shared" si="1"/>
        <v>0</v>
      </c>
      <c r="H31" s="148">
        <v>2987.6836200000002</v>
      </c>
      <c r="I31" s="148">
        <v>875.20796999999982</v>
      </c>
      <c r="J31" s="148">
        <v>1080.2380900000001</v>
      </c>
      <c r="K31" s="146">
        <f t="shared" si="0"/>
        <v>133964.87813</v>
      </c>
      <c r="N31" s="267"/>
    </row>
    <row r="32" spans="1:14" s="97" customFormat="1" x14ac:dyDescent="0.25">
      <c r="A32" s="137">
        <v>42887</v>
      </c>
      <c r="B32" s="148">
        <v>54936.417710000009</v>
      </c>
      <c r="C32" s="148">
        <v>3227.9090000000001</v>
      </c>
      <c r="D32" s="148">
        <v>26477.453390000002</v>
      </c>
      <c r="E32" s="148">
        <v>35805.581279999999</v>
      </c>
      <c r="F32" s="148">
        <v>13194.130810000001</v>
      </c>
      <c r="G32" s="148">
        <f t="shared" si="1"/>
        <v>0</v>
      </c>
      <c r="H32" s="148">
        <v>2955.1043800000002</v>
      </c>
      <c r="I32" s="148">
        <v>897.74013999999988</v>
      </c>
      <c r="J32" s="148">
        <v>933.71783000000005</v>
      </c>
      <c r="K32" s="146">
        <f t="shared" si="0"/>
        <v>138428.05454000001</v>
      </c>
      <c r="N32" s="267"/>
    </row>
    <row r="33" spans="1:14" s="97" customFormat="1" x14ac:dyDescent="0.25">
      <c r="A33" s="137">
        <v>42917</v>
      </c>
      <c r="B33" s="148">
        <v>56019.496350000001</v>
      </c>
      <c r="C33" s="148">
        <v>4100.5777800000005</v>
      </c>
      <c r="D33" s="148">
        <v>26244.965319999999</v>
      </c>
      <c r="E33" s="148">
        <v>35818.211360000001</v>
      </c>
      <c r="F33" s="148">
        <v>13861.89061</v>
      </c>
      <c r="G33" s="148">
        <f t="shared" si="1"/>
        <v>0</v>
      </c>
      <c r="H33" s="148">
        <v>4388.1050599999999</v>
      </c>
      <c r="I33" s="148">
        <v>5525.6145300000017</v>
      </c>
      <c r="J33" s="148">
        <v>991.93765000000008</v>
      </c>
      <c r="K33" s="146">
        <f t="shared" si="0"/>
        <v>146950.79866</v>
      </c>
      <c r="N33" s="267"/>
    </row>
    <row r="34" spans="1:14" s="97" customFormat="1" x14ac:dyDescent="0.25">
      <c r="A34" s="137">
        <v>42948</v>
      </c>
      <c r="B34" s="148">
        <v>57298.49311000001</v>
      </c>
      <c r="C34" s="148">
        <v>1737.2243900000001</v>
      </c>
      <c r="D34" s="148">
        <v>29986.2487</v>
      </c>
      <c r="E34" s="148">
        <v>36425.900600000001</v>
      </c>
      <c r="F34" s="148">
        <v>13842.103060000003</v>
      </c>
      <c r="G34" s="148">
        <f t="shared" si="1"/>
        <v>0</v>
      </c>
      <c r="H34" s="148">
        <v>3405.7010200000004</v>
      </c>
      <c r="I34" s="148">
        <v>938.84675000000004</v>
      </c>
      <c r="J34" s="148">
        <v>1121.77495</v>
      </c>
      <c r="K34" s="146">
        <f t="shared" si="0"/>
        <v>144756.29258000001</v>
      </c>
      <c r="N34" s="267"/>
    </row>
    <row r="35" spans="1:14" s="97" customFormat="1" x14ac:dyDescent="0.25">
      <c r="A35" s="137">
        <v>42979</v>
      </c>
      <c r="B35" s="148">
        <v>58957.372740000013</v>
      </c>
      <c r="C35" s="148">
        <v>1680.7473900000005</v>
      </c>
      <c r="D35" s="148">
        <v>26407.31957</v>
      </c>
      <c r="E35" s="148">
        <v>37025.077200000007</v>
      </c>
      <c r="F35" s="148">
        <v>14262.8362</v>
      </c>
      <c r="G35" s="148">
        <f t="shared" si="1"/>
        <v>0</v>
      </c>
      <c r="H35" s="148">
        <v>6322.37781</v>
      </c>
      <c r="I35" s="148">
        <v>852.80115000000001</v>
      </c>
      <c r="J35" s="148">
        <v>948.3112000000001</v>
      </c>
      <c r="K35" s="146">
        <f t="shared" si="0"/>
        <v>146456.84326000002</v>
      </c>
      <c r="N35" s="267"/>
    </row>
    <row r="36" spans="1:14" s="97" customFormat="1" x14ac:dyDescent="0.25">
      <c r="A36" s="137">
        <v>43009</v>
      </c>
      <c r="B36" s="148">
        <v>57966.421199999997</v>
      </c>
      <c r="C36" s="148">
        <v>2801.1796400000003</v>
      </c>
      <c r="D36" s="148">
        <v>25808.870870000002</v>
      </c>
      <c r="E36" s="148">
        <v>35431.159869999996</v>
      </c>
      <c r="F36" s="148">
        <v>14170.340769999999</v>
      </c>
      <c r="G36" s="148">
        <f t="shared" si="1"/>
        <v>0</v>
      </c>
      <c r="H36" s="148">
        <v>2694.7087400000005</v>
      </c>
      <c r="I36" s="148">
        <v>778.61712999999986</v>
      </c>
      <c r="J36" s="148">
        <v>1052.85564</v>
      </c>
      <c r="K36" s="146">
        <f t="shared" si="0"/>
        <v>140704.15385999999</v>
      </c>
      <c r="N36" s="267"/>
    </row>
    <row r="37" spans="1:14" s="97" customFormat="1" x14ac:dyDescent="0.25">
      <c r="A37" s="137">
        <v>43040</v>
      </c>
      <c r="B37" s="148">
        <v>58618.284200000002</v>
      </c>
      <c r="C37" s="148">
        <v>1771.2345599999999</v>
      </c>
      <c r="D37" s="148">
        <v>26588.258870000001</v>
      </c>
      <c r="E37" s="148">
        <v>35591.554499999998</v>
      </c>
      <c r="F37" s="148">
        <v>13941.329459999999</v>
      </c>
      <c r="G37" s="148">
        <f t="shared" si="1"/>
        <v>0</v>
      </c>
      <c r="H37" s="148">
        <v>2658.7763100000002</v>
      </c>
      <c r="I37" s="148">
        <v>732.69368999999983</v>
      </c>
      <c r="J37" s="148">
        <v>956.49479000000008</v>
      </c>
      <c r="K37" s="146">
        <f t="shared" si="0"/>
        <v>140858.62637999997</v>
      </c>
      <c r="N37" s="267"/>
    </row>
    <row r="38" spans="1:14" s="97" customFormat="1" x14ac:dyDescent="0.25">
      <c r="A38" s="137">
        <v>43070</v>
      </c>
      <c r="B38" s="148">
        <v>57645.180530000005</v>
      </c>
      <c r="C38" s="148">
        <v>1987.2838300000001</v>
      </c>
      <c r="D38" s="148">
        <v>44888.805209999999</v>
      </c>
      <c r="E38" s="148">
        <v>35643.259740000001</v>
      </c>
      <c r="F38" s="148">
        <v>14548.400820000001</v>
      </c>
      <c r="G38" s="148">
        <f t="shared" si="1"/>
        <v>0</v>
      </c>
      <c r="H38" s="148">
        <v>3332.6534200000001</v>
      </c>
      <c r="I38" s="148">
        <v>945.66277000000002</v>
      </c>
      <c r="J38" s="148">
        <v>993.72133000000008</v>
      </c>
      <c r="K38" s="146">
        <f t="shared" si="0"/>
        <v>159984.96765000001</v>
      </c>
      <c r="N38" s="267"/>
    </row>
    <row r="39" spans="1:14" s="97" customFormat="1" x14ac:dyDescent="0.25">
      <c r="A39" s="136">
        <v>43101</v>
      </c>
      <c r="B39" s="148">
        <v>60805.987280000001</v>
      </c>
      <c r="C39" s="148">
        <v>3083.9645700000001</v>
      </c>
      <c r="D39" s="148">
        <v>17673.15782</v>
      </c>
      <c r="E39" s="148">
        <v>39719.249840000004</v>
      </c>
      <c r="F39" s="148">
        <v>17846.319949999997</v>
      </c>
      <c r="G39" s="148">
        <f t="shared" si="1"/>
        <v>0</v>
      </c>
      <c r="H39" s="148">
        <v>3587.0596200000005</v>
      </c>
      <c r="I39" s="148">
        <v>1079.1328199999998</v>
      </c>
      <c r="J39" s="148">
        <v>1440.0426100000004</v>
      </c>
      <c r="K39" s="146">
        <f t="shared" si="0"/>
        <v>145234.91451000003</v>
      </c>
      <c r="N39" s="267"/>
    </row>
    <row r="40" spans="1:14" s="97" customFormat="1" x14ac:dyDescent="0.25">
      <c r="A40" s="137">
        <v>43132</v>
      </c>
      <c r="B40" s="148">
        <v>46957.181700000001</v>
      </c>
      <c r="C40" s="148">
        <v>1824.998</v>
      </c>
      <c r="D40" s="148">
        <v>19462.316959999996</v>
      </c>
      <c r="E40" s="148">
        <v>35440.551270000011</v>
      </c>
      <c r="F40" s="148">
        <v>13014.387220000002</v>
      </c>
      <c r="G40" s="148">
        <v>10016.28026</v>
      </c>
      <c r="H40" s="148">
        <v>2938.7399200000004</v>
      </c>
      <c r="I40" s="148">
        <v>645.07676000000004</v>
      </c>
      <c r="J40" s="148">
        <v>910.45705000000009</v>
      </c>
      <c r="K40" s="146">
        <f t="shared" si="0"/>
        <v>131209.98914000002</v>
      </c>
    </row>
    <row r="41" spans="1:14" s="97" customFormat="1" x14ac:dyDescent="0.25">
      <c r="A41" s="137">
        <v>43160</v>
      </c>
      <c r="B41" s="148">
        <v>46375.583349999994</v>
      </c>
      <c r="C41" s="148">
        <v>1894.8845100000005</v>
      </c>
      <c r="D41" s="148">
        <v>27146.537620000003</v>
      </c>
      <c r="E41" s="148">
        <v>34874.88076</v>
      </c>
      <c r="F41" s="148">
        <v>12974.15155</v>
      </c>
      <c r="G41" s="148">
        <v>13397.56165</v>
      </c>
      <c r="H41" s="148">
        <v>3170.0049600000002</v>
      </c>
      <c r="I41" s="148">
        <v>709.26911000000007</v>
      </c>
      <c r="J41" s="148">
        <v>1466.38741</v>
      </c>
      <c r="K41" s="146">
        <f t="shared" si="0"/>
        <v>142009.26091999997</v>
      </c>
    </row>
    <row r="42" spans="1:14" s="97" customFormat="1" x14ac:dyDescent="0.25">
      <c r="A42" s="137">
        <v>43191</v>
      </c>
      <c r="B42" s="148">
        <v>56722.482560000004</v>
      </c>
      <c r="C42" s="148">
        <v>3016.9174900000003</v>
      </c>
      <c r="D42" s="148">
        <v>26261.301370000001</v>
      </c>
      <c r="E42" s="148">
        <v>36059.405610000009</v>
      </c>
      <c r="F42" s="148">
        <v>14149.439700000001</v>
      </c>
      <c r="G42" s="148">
        <v>11307.31243</v>
      </c>
      <c r="H42" s="148">
        <v>3717.9130700000001</v>
      </c>
      <c r="I42" s="148">
        <v>752.16555000000005</v>
      </c>
      <c r="J42" s="148">
        <v>879.42583000000002</v>
      </c>
      <c r="K42" s="146">
        <f t="shared" si="0"/>
        <v>152866.36361</v>
      </c>
    </row>
    <row r="43" spans="1:14" s="97" customFormat="1" x14ac:dyDescent="0.25">
      <c r="A43" s="137">
        <v>43221</v>
      </c>
      <c r="B43" s="148">
        <v>57104.475720000002</v>
      </c>
      <c r="C43" s="148">
        <v>1837.6491000000001</v>
      </c>
      <c r="D43" s="148">
        <v>26772.697120000001</v>
      </c>
      <c r="E43" s="148">
        <v>36933.393660000009</v>
      </c>
      <c r="F43" s="148">
        <v>14330.669099999997</v>
      </c>
      <c r="G43" s="148">
        <v>11361.266669999999</v>
      </c>
      <c r="H43" s="148">
        <v>3047.5922999999998</v>
      </c>
      <c r="I43" s="148">
        <v>740.58952999999997</v>
      </c>
      <c r="J43" s="148">
        <v>882.67991000000018</v>
      </c>
      <c r="K43" s="146">
        <f t="shared" si="0"/>
        <v>153011.01311000003</v>
      </c>
    </row>
    <row r="44" spans="1:14" s="97" customFormat="1" x14ac:dyDescent="0.25">
      <c r="A44" s="137">
        <v>43252</v>
      </c>
      <c r="B44" s="148">
        <v>60674.974080000007</v>
      </c>
      <c r="C44" s="148">
        <v>2045.86034</v>
      </c>
      <c r="D44" s="148">
        <v>27664.177540000001</v>
      </c>
      <c r="E44" s="148">
        <v>35680.956040000005</v>
      </c>
      <c r="F44" s="148">
        <v>14833.143290000004</v>
      </c>
      <c r="G44" s="148">
        <v>11985.07159</v>
      </c>
      <c r="H44" s="148">
        <v>3279.6438399999997</v>
      </c>
      <c r="I44" s="148">
        <v>801.00728000000004</v>
      </c>
      <c r="J44" s="148">
        <v>893.32231000000013</v>
      </c>
      <c r="K44" s="146">
        <f t="shared" si="0"/>
        <v>157858.15630999999</v>
      </c>
    </row>
    <row r="45" spans="1:14" s="97" customFormat="1" x14ac:dyDescent="0.25">
      <c r="A45" s="137">
        <v>43282</v>
      </c>
      <c r="B45" s="148">
        <v>59535.68993</v>
      </c>
      <c r="C45" s="148">
        <v>2965.2989200000002</v>
      </c>
      <c r="D45" s="148">
        <v>28167.801979999997</v>
      </c>
      <c r="E45" s="148">
        <v>37942.331400000003</v>
      </c>
      <c r="F45" s="148">
        <v>14670.203159999997</v>
      </c>
      <c r="G45" s="148">
        <v>12861.99538</v>
      </c>
      <c r="H45" s="148">
        <v>3413.0619000000006</v>
      </c>
      <c r="I45" s="148">
        <v>748.48657000000003</v>
      </c>
      <c r="J45" s="148">
        <v>1053.4028999999998</v>
      </c>
      <c r="K45" s="146">
        <f t="shared" si="0"/>
        <v>161358.27214000002</v>
      </c>
    </row>
    <row r="46" spans="1:14" s="97" customFormat="1" x14ac:dyDescent="0.25">
      <c r="A46" s="137">
        <v>43313</v>
      </c>
      <c r="B46" s="148">
        <v>59526.997510000008</v>
      </c>
      <c r="C46" s="148">
        <v>1945.1416800000004</v>
      </c>
      <c r="D46" s="148">
        <v>29395.51658</v>
      </c>
      <c r="E46" s="148">
        <v>38861.511490000012</v>
      </c>
      <c r="F46" s="148">
        <v>14959.671470000001</v>
      </c>
      <c r="G46" s="148">
        <v>12472.8202</v>
      </c>
      <c r="H46" s="148">
        <v>3005.6430800000003</v>
      </c>
      <c r="I46" s="148">
        <v>615.81241999999997</v>
      </c>
      <c r="J46" s="148">
        <v>1176.0812000000003</v>
      </c>
      <c r="K46" s="146">
        <f t="shared" si="0"/>
        <v>161959.19563</v>
      </c>
    </row>
    <row r="47" spans="1:14" s="97" customFormat="1" x14ac:dyDescent="0.25">
      <c r="A47" s="137">
        <v>43344</v>
      </c>
      <c r="B47" s="148">
        <v>67346.944329999998</v>
      </c>
      <c r="C47" s="148">
        <v>1942.2094600000003</v>
      </c>
      <c r="D47" s="148">
        <v>26307.311610000001</v>
      </c>
      <c r="E47" s="148">
        <v>40063.653300000005</v>
      </c>
      <c r="F47" s="148">
        <v>16147.71911</v>
      </c>
      <c r="G47" s="148">
        <v>10177.74898</v>
      </c>
      <c r="H47" s="148">
        <v>3116.0598100000002</v>
      </c>
      <c r="I47" s="148">
        <v>731.5367</v>
      </c>
      <c r="J47" s="148">
        <v>971.57844</v>
      </c>
      <c r="K47" s="146">
        <f t="shared" si="0"/>
        <v>166804.76174000002</v>
      </c>
    </row>
    <row r="48" spans="1:14" s="97" customFormat="1" x14ac:dyDescent="0.25">
      <c r="A48" s="137">
        <v>43374</v>
      </c>
      <c r="B48" s="148">
        <v>61396.274540000006</v>
      </c>
      <c r="C48" s="148">
        <v>2939.4448200000002</v>
      </c>
      <c r="D48" s="148">
        <v>29844.607070000002</v>
      </c>
      <c r="E48" s="148">
        <v>36367.38248</v>
      </c>
      <c r="F48" s="148">
        <v>16011.592649999999</v>
      </c>
      <c r="G48" s="148">
        <v>11046.62168</v>
      </c>
      <c r="H48" s="148">
        <v>3317.5950999999995</v>
      </c>
      <c r="I48" s="148">
        <v>694.96542000000011</v>
      </c>
      <c r="J48" s="148">
        <v>1022.5290799999999</v>
      </c>
      <c r="K48" s="146">
        <f t="shared" si="0"/>
        <v>162641.01284000001</v>
      </c>
    </row>
    <row r="49" spans="1:11" s="97" customFormat="1" x14ac:dyDescent="0.25">
      <c r="A49" s="137">
        <v>43405</v>
      </c>
      <c r="B49" s="148">
        <v>66371.899510000003</v>
      </c>
      <c r="C49" s="148">
        <v>2046.0629499999998</v>
      </c>
      <c r="D49" s="148">
        <v>28528.56625</v>
      </c>
      <c r="E49" s="148">
        <v>40183.520080000009</v>
      </c>
      <c r="F49" s="148">
        <v>16845.267489999998</v>
      </c>
      <c r="G49" s="148">
        <v>13073.366259999999</v>
      </c>
      <c r="H49" s="148">
        <v>3020.29421</v>
      </c>
      <c r="I49" s="148">
        <v>581.26784000000009</v>
      </c>
      <c r="J49" s="148">
        <v>1522.4829399999999</v>
      </c>
      <c r="K49" s="146">
        <f t="shared" si="0"/>
        <v>172172.72753</v>
      </c>
    </row>
    <row r="50" spans="1:11" s="97" customFormat="1" x14ac:dyDescent="0.25">
      <c r="A50" s="137">
        <v>43435</v>
      </c>
      <c r="B50" s="148">
        <v>62400.635750000001</v>
      </c>
      <c r="C50" s="148">
        <v>1949.6077300000002</v>
      </c>
      <c r="D50" s="148">
        <v>45222.901470000004</v>
      </c>
      <c r="E50" s="148">
        <v>38551.96946</v>
      </c>
      <c r="F50" s="148">
        <v>15457.22219</v>
      </c>
      <c r="G50" s="148">
        <v>15855.179990000001</v>
      </c>
      <c r="H50" s="148">
        <v>3014.1352900000006</v>
      </c>
      <c r="I50" s="148">
        <v>644.95997999999997</v>
      </c>
      <c r="J50" s="148">
        <v>839.39068999999995</v>
      </c>
      <c r="K50" s="146">
        <f t="shared" si="0"/>
        <v>183936.00255000003</v>
      </c>
    </row>
    <row r="51" spans="1:11" s="97" customFormat="1" x14ac:dyDescent="0.25">
      <c r="A51" s="136">
        <v>43466</v>
      </c>
      <c r="B51" s="148">
        <v>69802.556559999997</v>
      </c>
      <c r="C51" s="148">
        <v>2989.1624900000006</v>
      </c>
      <c r="D51" s="148">
        <v>16047.824460000003</v>
      </c>
      <c r="E51" s="148">
        <v>43335.890380000004</v>
      </c>
      <c r="F51" s="148">
        <v>18581.845250000002</v>
      </c>
      <c r="G51" s="268" t="s">
        <v>177</v>
      </c>
      <c r="H51" s="148">
        <v>4205.4008000000003</v>
      </c>
      <c r="I51" s="148">
        <v>1490.8420800000001</v>
      </c>
      <c r="J51" s="148">
        <v>1639.83296</v>
      </c>
      <c r="K51" s="146">
        <f t="shared" si="0"/>
        <v>158093.35498000003</v>
      </c>
    </row>
    <row r="52" spans="1:11" s="97" customFormat="1" x14ac:dyDescent="0.25">
      <c r="A52" s="137">
        <v>43497</v>
      </c>
      <c r="B52" s="148">
        <v>62587.871370000008</v>
      </c>
      <c r="C52" s="148">
        <v>2073.6736300000002</v>
      </c>
      <c r="D52" s="148">
        <v>20790.79088</v>
      </c>
      <c r="E52" s="148">
        <v>39067.462789999998</v>
      </c>
      <c r="F52" s="148">
        <v>15089.698949999998</v>
      </c>
      <c r="G52" s="268" t="s">
        <v>177</v>
      </c>
      <c r="H52" s="148">
        <v>3320.9861599999999</v>
      </c>
      <c r="I52" s="148">
        <v>860.87423000000001</v>
      </c>
      <c r="J52" s="148">
        <v>818.77809999999988</v>
      </c>
      <c r="K52" s="146">
        <f t="shared" si="0"/>
        <v>144610.13610999996</v>
      </c>
    </row>
    <row r="53" spans="1:11" s="97" customFormat="1" x14ac:dyDescent="0.25">
      <c r="A53" s="137">
        <v>43525</v>
      </c>
      <c r="B53" s="148">
        <v>67011.509470000005</v>
      </c>
      <c r="C53" s="148">
        <v>1940.8282000000004</v>
      </c>
      <c r="D53" s="148">
        <v>15876.96465</v>
      </c>
      <c r="E53" s="148">
        <v>36737.724900000008</v>
      </c>
      <c r="F53" s="148">
        <v>14719.649880000001</v>
      </c>
      <c r="G53" s="148">
        <v>7470.7435499999974</v>
      </c>
      <c r="H53" s="148">
        <v>2758.0304499999997</v>
      </c>
      <c r="I53" s="148">
        <v>441.47147000000007</v>
      </c>
      <c r="J53" s="148">
        <v>944.59037999999998</v>
      </c>
      <c r="K53" s="146">
        <f t="shared" si="0"/>
        <v>147901.51295</v>
      </c>
    </row>
    <row r="54" spans="1:11" s="97" customFormat="1" x14ac:dyDescent="0.25">
      <c r="A54" s="137">
        <v>43556</v>
      </c>
      <c r="B54" s="148">
        <v>59352.333410000007</v>
      </c>
      <c r="C54" s="148">
        <v>3092.0455100000004</v>
      </c>
      <c r="D54" s="148">
        <v>18493.347739999997</v>
      </c>
      <c r="E54" s="148">
        <v>38556.974329999997</v>
      </c>
      <c r="F54" s="148">
        <v>15497.907030000004</v>
      </c>
      <c r="G54" s="148">
        <v>9687.3568400000004</v>
      </c>
      <c r="H54" s="148">
        <v>2919.0324899999996</v>
      </c>
      <c r="I54" s="148">
        <v>514.54830000000004</v>
      </c>
      <c r="J54" s="148">
        <v>928.58314999999993</v>
      </c>
      <c r="K54" s="146">
        <f t="shared" si="0"/>
        <v>149042.12880000001</v>
      </c>
    </row>
    <row r="55" spans="1:11" s="97" customFormat="1" x14ac:dyDescent="0.25">
      <c r="A55" s="137">
        <v>43586</v>
      </c>
      <c r="B55" s="148">
        <v>65212.269150000007</v>
      </c>
      <c r="C55" s="148">
        <v>1986.9162900000001</v>
      </c>
      <c r="D55" s="148">
        <v>17956.88133</v>
      </c>
      <c r="E55" s="148">
        <v>38964.905200000001</v>
      </c>
      <c r="F55" s="148">
        <v>16006.265190000004</v>
      </c>
      <c r="G55" s="148">
        <v>9193.0242800000015</v>
      </c>
      <c r="H55" s="148">
        <v>3212.5556799999999</v>
      </c>
      <c r="I55" s="148">
        <v>740.93234999999993</v>
      </c>
      <c r="J55" s="148">
        <v>940.62273000000005</v>
      </c>
      <c r="K55" s="146">
        <f t="shared" si="0"/>
        <v>154214.37220000001</v>
      </c>
    </row>
    <row r="56" spans="1:11" s="97" customFormat="1" x14ac:dyDescent="0.25">
      <c r="A56" s="137">
        <v>43617</v>
      </c>
      <c r="B56" s="148">
        <v>66348.292110000009</v>
      </c>
      <c r="C56" s="148">
        <v>1920.7057400000001</v>
      </c>
      <c r="D56" s="148">
        <v>16335.696480000001</v>
      </c>
      <c r="E56" s="148">
        <v>39175.631850000005</v>
      </c>
      <c r="F56" s="148">
        <v>16168.633790000002</v>
      </c>
      <c r="G56" s="148">
        <v>8435.0479099999993</v>
      </c>
      <c r="H56" s="148">
        <v>2593.5643300000002</v>
      </c>
      <c r="I56" s="148">
        <v>470.68688000000003</v>
      </c>
      <c r="J56" s="148">
        <v>863.03836999999999</v>
      </c>
      <c r="K56" s="146">
        <f t="shared" si="0"/>
        <v>152311.29746</v>
      </c>
    </row>
    <row r="57" spans="1:11" s="97" customFormat="1" x14ac:dyDescent="0.25">
      <c r="A57" s="137">
        <v>43647</v>
      </c>
      <c r="B57" s="148">
        <v>66649.456000000006</v>
      </c>
      <c r="C57" s="148">
        <v>3118.08439</v>
      </c>
      <c r="D57" s="148">
        <v>19472.003359999999</v>
      </c>
      <c r="E57" s="148">
        <v>36890.632100000003</v>
      </c>
      <c r="F57" s="148">
        <v>16761.127519999998</v>
      </c>
      <c r="G57" s="148">
        <v>10602.853490000001</v>
      </c>
      <c r="H57" s="148">
        <v>3270.4197899999999</v>
      </c>
      <c r="I57" s="148">
        <v>875.51570000000004</v>
      </c>
      <c r="J57" s="148">
        <v>1807.4893199999999</v>
      </c>
      <c r="K57" s="146">
        <f t="shared" si="0"/>
        <v>159447.58166999999</v>
      </c>
    </row>
    <row r="58" spans="1:11" s="97" customFormat="1" x14ac:dyDescent="0.25">
      <c r="A58" s="137">
        <v>43678</v>
      </c>
      <c r="B58" s="148">
        <v>68260.349739999991</v>
      </c>
      <c r="C58" s="148">
        <v>2015.6759199999999</v>
      </c>
      <c r="D58" s="148">
        <v>17717.55241</v>
      </c>
      <c r="E58" s="148">
        <v>40882.343120000005</v>
      </c>
      <c r="F58" s="148">
        <v>16643.969860000001</v>
      </c>
      <c r="G58" s="148">
        <v>8550.9047199999986</v>
      </c>
      <c r="H58" s="148">
        <v>3824.4447300000006</v>
      </c>
      <c r="I58" s="148">
        <v>992.41439000000014</v>
      </c>
      <c r="J58" s="148">
        <v>922.11108000000013</v>
      </c>
      <c r="K58" s="146">
        <f t="shared" si="0"/>
        <v>159809.76596999998</v>
      </c>
    </row>
    <row r="59" spans="1:11" s="97" customFormat="1" x14ac:dyDescent="0.25">
      <c r="A59" s="137">
        <v>43709</v>
      </c>
      <c r="B59" s="148">
        <v>59490.992050000008</v>
      </c>
      <c r="C59" s="148">
        <v>1940.7573500000003</v>
      </c>
      <c r="D59" s="148">
        <v>17756.144459999996</v>
      </c>
      <c r="E59" s="148">
        <v>43852.207890000012</v>
      </c>
      <c r="F59" s="148">
        <v>17396.332030000005</v>
      </c>
      <c r="G59" s="148">
        <v>8407.4710099999993</v>
      </c>
      <c r="H59" s="148">
        <v>2863.4196300000003</v>
      </c>
      <c r="I59" s="148">
        <v>542.6904199999999</v>
      </c>
      <c r="J59" s="148">
        <v>1190.0934300000001</v>
      </c>
      <c r="K59" s="146">
        <f t="shared" si="0"/>
        <v>153440.10827000003</v>
      </c>
    </row>
    <row r="60" spans="1:11" s="97" customFormat="1" x14ac:dyDescent="0.25">
      <c r="A60" s="137">
        <v>43739</v>
      </c>
      <c r="B60" s="148">
        <v>66097.499590000007</v>
      </c>
      <c r="C60" s="148">
        <v>2940.9870700000006</v>
      </c>
      <c r="D60" s="148">
        <v>21112.412939999998</v>
      </c>
      <c r="E60" s="148">
        <v>39754.196069999998</v>
      </c>
      <c r="F60" s="148">
        <v>17838.758980000002</v>
      </c>
      <c r="G60" s="148">
        <v>9720.1373000000003</v>
      </c>
      <c r="H60" s="148">
        <v>2735.5331200000001</v>
      </c>
      <c r="I60" s="148">
        <v>540.67553000000009</v>
      </c>
      <c r="J60" s="148">
        <v>1262.3648000000001</v>
      </c>
      <c r="K60" s="146">
        <f t="shared" si="0"/>
        <v>162002.56540000005</v>
      </c>
    </row>
    <row r="61" spans="1:11" s="97" customFormat="1" x14ac:dyDescent="0.25">
      <c r="A61" s="137">
        <v>43770</v>
      </c>
      <c r="B61" s="148">
        <v>68509.395169999989</v>
      </c>
      <c r="C61" s="148">
        <v>1988.2739300000001</v>
      </c>
      <c r="D61" s="148">
        <v>16708.499609999999</v>
      </c>
      <c r="E61" s="148">
        <v>40635.887560000003</v>
      </c>
      <c r="F61" s="148">
        <v>18049.213589999999</v>
      </c>
      <c r="G61" s="148">
        <v>10664.395650000002</v>
      </c>
      <c r="H61" s="148">
        <v>2849.29412</v>
      </c>
      <c r="I61" s="148">
        <v>574.06680000000006</v>
      </c>
      <c r="J61" s="148">
        <v>921.64698999999996</v>
      </c>
      <c r="K61" s="146">
        <f t="shared" si="0"/>
        <v>160900.67342000001</v>
      </c>
    </row>
    <row r="62" spans="1:11" s="97" customFormat="1" x14ac:dyDescent="0.25">
      <c r="A62" s="137">
        <v>43800</v>
      </c>
      <c r="B62" s="148">
        <v>67785.196799999991</v>
      </c>
      <c r="C62" s="148">
        <v>2035.3935100000001</v>
      </c>
      <c r="D62" s="148">
        <v>24026.342390000002</v>
      </c>
      <c r="E62" s="148">
        <v>41272.780960000004</v>
      </c>
      <c r="F62" s="148">
        <v>18855.40137</v>
      </c>
      <c r="G62" s="148">
        <v>15194.510579999998</v>
      </c>
      <c r="H62" s="148">
        <v>3003.6085099999996</v>
      </c>
      <c r="I62" s="148">
        <v>594.11539000000005</v>
      </c>
      <c r="J62" s="148">
        <v>1328.0447799999999</v>
      </c>
      <c r="K62" s="146">
        <f t="shared" si="0"/>
        <v>174095.39429</v>
      </c>
    </row>
    <row r="63" spans="1:11" s="97" customFormat="1" x14ac:dyDescent="0.25">
      <c r="A63" s="136">
        <v>43831</v>
      </c>
      <c r="B63" s="148">
        <v>72386.664400000009</v>
      </c>
      <c r="C63" s="148">
        <v>2987.9864800000005</v>
      </c>
      <c r="D63" s="148">
        <v>6841.2485700000007</v>
      </c>
      <c r="E63" s="148">
        <v>45657.343570000019</v>
      </c>
      <c r="F63" s="148">
        <v>20616.434679999998</v>
      </c>
      <c r="G63" s="148">
        <v>11263.988700000002</v>
      </c>
      <c r="H63" s="148">
        <v>2925.7109100000002</v>
      </c>
      <c r="I63" s="148">
        <v>593.58027000000004</v>
      </c>
      <c r="J63" s="148">
        <v>1230.7616800000001</v>
      </c>
      <c r="K63" s="146">
        <f t="shared" si="0"/>
        <v>164503.71926000004</v>
      </c>
    </row>
    <row r="64" spans="1:11" s="97" customFormat="1" x14ac:dyDescent="0.25">
      <c r="A64" s="137">
        <v>43862</v>
      </c>
      <c r="B64" s="147">
        <v>62308.63672000001</v>
      </c>
      <c r="C64" s="147">
        <v>2022.4275300000004</v>
      </c>
      <c r="D64" s="147">
        <v>16138.294720000002</v>
      </c>
      <c r="E64" s="147">
        <v>39099.121809999997</v>
      </c>
      <c r="F64" s="147">
        <v>16301.015640000001</v>
      </c>
      <c r="G64" s="147">
        <v>7365.783120000001</v>
      </c>
      <c r="H64" s="147">
        <v>2669.1316200000006</v>
      </c>
      <c r="I64" s="147">
        <v>432.41502000000008</v>
      </c>
      <c r="J64" s="147">
        <v>841.06701999999984</v>
      </c>
      <c r="K64" s="146">
        <f t="shared" si="0"/>
        <v>147177.89319999999</v>
      </c>
    </row>
    <row r="65" spans="1:11" s="97" customFormat="1" x14ac:dyDescent="0.25">
      <c r="A65" s="137">
        <v>43891</v>
      </c>
      <c r="B65" s="148">
        <v>72367.967149999997</v>
      </c>
      <c r="C65" s="148">
        <v>1793.58401</v>
      </c>
      <c r="D65" s="148">
        <v>16651.409049999998</v>
      </c>
      <c r="E65" s="148">
        <v>31330.787980000001</v>
      </c>
      <c r="F65" s="148">
        <v>13320.123390000001</v>
      </c>
      <c r="G65" s="148">
        <v>17416.436969999999</v>
      </c>
      <c r="H65" s="148">
        <v>2439.16545</v>
      </c>
      <c r="I65" s="148">
        <v>375.56706000000003</v>
      </c>
      <c r="J65" s="148">
        <v>753.17037000000016</v>
      </c>
      <c r="K65" s="146">
        <f t="shared" si="0"/>
        <v>156448.21143000002</v>
      </c>
    </row>
    <row r="66" spans="1:11" s="97" customFormat="1" x14ac:dyDescent="0.25">
      <c r="A66" s="137">
        <v>43922</v>
      </c>
      <c r="B66" s="148">
        <v>60253.519580000007</v>
      </c>
      <c r="C66" s="148">
        <v>2287.787530000001</v>
      </c>
      <c r="D66" s="148">
        <v>13874.958420000001</v>
      </c>
      <c r="E66" s="148">
        <v>40729.568370000001</v>
      </c>
      <c r="F66" s="148">
        <v>6629.2341699999997</v>
      </c>
      <c r="G66" s="148">
        <v>10973.726840000001</v>
      </c>
      <c r="H66" s="148">
        <v>2086.5159699999999</v>
      </c>
      <c r="I66" s="148">
        <v>288.399</v>
      </c>
      <c r="J66" s="148">
        <v>822.00751000000002</v>
      </c>
      <c r="K66" s="146">
        <f t="shared" si="0"/>
        <v>137945.71739000001</v>
      </c>
    </row>
    <row r="67" spans="1:11" s="97" customFormat="1" x14ac:dyDescent="0.25">
      <c r="A67" s="137">
        <v>43952</v>
      </c>
      <c r="B67" s="148">
        <v>53353.253690000012</v>
      </c>
      <c r="C67" s="148">
        <v>2064.0691900000002</v>
      </c>
      <c r="D67" s="148">
        <v>13365.332130000001</v>
      </c>
      <c r="E67" s="148">
        <v>34484.862450000001</v>
      </c>
      <c r="F67" s="148">
        <v>6318.5188499999986</v>
      </c>
      <c r="G67" s="148">
        <v>11285.658639999998</v>
      </c>
      <c r="H67" s="148">
        <v>2150.5375800000002</v>
      </c>
      <c r="I67" s="148">
        <v>340.70598999999999</v>
      </c>
      <c r="J67" s="148">
        <v>757.44564000000003</v>
      </c>
      <c r="K67" s="146">
        <f t="shared" ref="K67:K88" si="2">SUM(B67:J67)</f>
        <v>124120.38416000002</v>
      </c>
    </row>
    <row r="68" spans="1:11" s="97" customFormat="1" x14ac:dyDescent="0.25">
      <c r="A68" s="137">
        <v>43983</v>
      </c>
      <c r="B68" s="148">
        <v>54390.790439999997</v>
      </c>
      <c r="C68" s="148">
        <v>2167.22003</v>
      </c>
      <c r="D68" s="148">
        <v>13800.40301</v>
      </c>
      <c r="E68" s="148">
        <v>31836.150549999998</v>
      </c>
      <c r="F68" s="148">
        <v>7090.4954499999994</v>
      </c>
      <c r="G68" s="148">
        <v>11500.500989999999</v>
      </c>
      <c r="H68" s="148">
        <v>2215.11004</v>
      </c>
      <c r="I68" s="148">
        <v>366.3128999999999</v>
      </c>
      <c r="J68" s="148">
        <v>821.68265000000019</v>
      </c>
      <c r="K68" s="146">
        <f t="shared" si="2"/>
        <v>124188.66605999999</v>
      </c>
    </row>
    <row r="69" spans="1:11" s="97" customFormat="1" x14ac:dyDescent="0.25">
      <c r="A69" s="137">
        <v>44013</v>
      </c>
      <c r="B69" s="148">
        <v>64271.777940000007</v>
      </c>
      <c r="C69" s="148">
        <v>2737.8161100000002</v>
      </c>
      <c r="D69" s="148">
        <v>21872.83411</v>
      </c>
      <c r="E69" s="148">
        <v>32638.131150000001</v>
      </c>
      <c r="F69" s="148">
        <v>20881.50578</v>
      </c>
      <c r="G69" s="148">
        <v>12758.101419999999</v>
      </c>
      <c r="H69" s="148">
        <v>2375.1270400000012</v>
      </c>
      <c r="I69" s="148">
        <v>500.22014000000001</v>
      </c>
      <c r="J69" s="148">
        <v>1252.3590099999999</v>
      </c>
      <c r="K69" s="146">
        <f t="shared" si="2"/>
        <v>159287.87269999998</v>
      </c>
    </row>
    <row r="70" spans="1:11" s="97" customFormat="1" x14ac:dyDescent="0.25">
      <c r="A70" s="137">
        <v>44044</v>
      </c>
      <c r="B70" s="148">
        <v>67824.259220000022</v>
      </c>
      <c r="C70" s="148">
        <v>2199.40137</v>
      </c>
      <c r="D70" s="148">
        <v>13384.356390000001</v>
      </c>
      <c r="E70" s="148">
        <v>33483.839930000002</v>
      </c>
      <c r="F70" s="148">
        <v>20489.130499999999</v>
      </c>
      <c r="G70" s="148">
        <v>11587.688829999997</v>
      </c>
      <c r="H70" s="148">
        <v>2028.21516</v>
      </c>
      <c r="I70" s="148">
        <v>450.52071000000001</v>
      </c>
      <c r="J70" s="148">
        <v>777.87239</v>
      </c>
      <c r="K70" s="146">
        <f t="shared" si="2"/>
        <v>152225.28450000004</v>
      </c>
    </row>
    <row r="71" spans="1:11" s="97" customFormat="1" x14ac:dyDescent="0.25">
      <c r="A71" s="137">
        <v>44075</v>
      </c>
      <c r="B71" s="148">
        <v>67945.96948</v>
      </c>
      <c r="C71" s="148">
        <v>2197.5611800000001</v>
      </c>
      <c r="D71" s="148">
        <v>12462.695669999999</v>
      </c>
      <c r="E71" s="148">
        <v>35415.257840000013</v>
      </c>
      <c r="F71" s="148">
        <v>21953.27851</v>
      </c>
      <c r="G71" s="148">
        <v>12348.568790000001</v>
      </c>
      <c r="H71" s="148">
        <v>2174.2599799999998</v>
      </c>
      <c r="I71" s="148">
        <v>370.52298000000002</v>
      </c>
      <c r="J71" s="148">
        <v>869.13732999999991</v>
      </c>
      <c r="K71" s="146">
        <f t="shared" si="2"/>
        <v>155737.25176000001</v>
      </c>
    </row>
    <row r="72" spans="1:11" s="97" customFormat="1" x14ac:dyDescent="0.25">
      <c r="A72" s="137">
        <v>44105</v>
      </c>
      <c r="B72" s="148">
        <v>74250.594280000005</v>
      </c>
      <c r="C72" s="148">
        <v>2618.7733699999999</v>
      </c>
      <c r="D72" s="148">
        <v>17838.63163</v>
      </c>
      <c r="E72" s="148">
        <v>36428.785839999997</v>
      </c>
      <c r="F72" s="148">
        <v>16930.955160000001</v>
      </c>
      <c r="G72" s="148">
        <v>12667.868020000002</v>
      </c>
      <c r="H72" s="148">
        <v>2027.1548299999999</v>
      </c>
      <c r="I72" s="148">
        <v>345.21575999999999</v>
      </c>
      <c r="J72" s="148">
        <v>1052.8887299999999</v>
      </c>
      <c r="K72" s="146">
        <f t="shared" si="2"/>
        <v>164160.86762000003</v>
      </c>
    </row>
    <row r="73" spans="1:11" s="97" customFormat="1" x14ac:dyDescent="0.25">
      <c r="A73" s="137">
        <v>44136</v>
      </c>
      <c r="B73" s="148">
        <v>71484.088099999994</v>
      </c>
      <c r="C73" s="148">
        <v>1931.0363300000001</v>
      </c>
      <c r="D73" s="148">
        <v>14723.20586</v>
      </c>
      <c r="E73" s="148">
        <v>38158.433520000006</v>
      </c>
      <c r="F73" s="148">
        <v>17370.71313</v>
      </c>
      <c r="G73" s="148">
        <v>11594.64939</v>
      </c>
      <c r="H73" s="148">
        <v>2218.7706000000003</v>
      </c>
      <c r="I73" s="148">
        <v>298.37735000000004</v>
      </c>
      <c r="J73" s="148">
        <v>1870.056</v>
      </c>
      <c r="K73" s="146">
        <f t="shared" si="2"/>
        <v>159649.33027999999</v>
      </c>
    </row>
    <row r="74" spans="1:11" s="97" customFormat="1" x14ac:dyDescent="0.25">
      <c r="A74" s="137">
        <v>44166</v>
      </c>
      <c r="B74" s="148">
        <v>71392.740480000008</v>
      </c>
      <c r="C74" s="148">
        <v>1965.0013100000003</v>
      </c>
      <c r="D74" s="148">
        <v>30408.296570000002</v>
      </c>
      <c r="E74" s="148">
        <v>36966.716630000003</v>
      </c>
      <c r="F74" s="148">
        <v>19079.820649999998</v>
      </c>
      <c r="G74" s="148">
        <v>17595.107789999998</v>
      </c>
      <c r="H74" s="148">
        <v>53109.171500000011</v>
      </c>
      <c r="I74" s="148">
        <v>11330.074789999999</v>
      </c>
      <c r="J74" s="148">
        <v>1107.8542299999999</v>
      </c>
      <c r="K74" s="146">
        <f t="shared" si="2"/>
        <v>242954.78395000001</v>
      </c>
    </row>
    <row r="75" spans="1:11" s="97" customFormat="1" x14ac:dyDescent="0.25">
      <c r="A75" s="136">
        <v>44197</v>
      </c>
      <c r="B75" s="148">
        <v>81705.120200000005</v>
      </c>
      <c r="C75" s="148">
        <v>3126.8755899999996</v>
      </c>
      <c r="D75" s="148">
        <v>5658.2735199999997</v>
      </c>
      <c r="E75" s="148">
        <v>42631.433729999997</v>
      </c>
      <c r="F75" s="148">
        <v>21541.010449999998</v>
      </c>
      <c r="G75" s="148">
        <v>10375.782300000001</v>
      </c>
      <c r="H75" s="148">
        <v>4944.5302999999994</v>
      </c>
      <c r="I75" s="148">
        <v>1400.5068200000001</v>
      </c>
      <c r="J75" s="148">
        <v>1158.9445000000001</v>
      </c>
      <c r="K75" s="146">
        <f t="shared" si="2"/>
        <v>172542.47741000002</v>
      </c>
    </row>
    <row r="76" spans="1:11" s="97" customFormat="1" x14ac:dyDescent="0.25">
      <c r="A76" s="137">
        <v>44228</v>
      </c>
      <c r="B76" s="148">
        <v>69605.048490000001</v>
      </c>
      <c r="C76" s="148">
        <v>2631.75659</v>
      </c>
      <c r="D76" s="148">
        <v>11275.183010000001</v>
      </c>
      <c r="E76" s="148">
        <v>37045.832119999999</v>
      </c>
      <c r="F76" s="148">
        <v>23255.836139999999</v>
      </c>
      <c r="G76" s="148">
        <v>11752.03908</v>
      </c>
      <c r="H76" s="148">
        <v>5317.3174200000003</v>
      </c>
      <c r="I76" s="148">
        <v>821.85745999999995</v>
      </c>
      <c r="J76" s="148">
        <v>1381.4071300000001</v>
      </c>
      <c r="K76" s="146">
        <f t="shared" si="2"/>
        <v>163086.27744000001</v>
      </c>
    </row>
    <row r="77" spans="1:11" s="97" customFormat="1" x14ac:dyDescent="0.25">
      <c r="A77" s="137">
        <v>44256</v>
      </c>
      <c r="B77" s="148">
        <v>79393.627310000011</v>
      </c>
      <c r="C77" s="148">
        <v>2646.2175099999999</v>
      </c>
      <c r="D77" s="148">
        <v>21348.193420000003</v>
      </c>
      <c r="E77" s="148">
        <v>34324.843700000005</v>
      </c>
      <c r="F77" s="148">
        <v>17299.61075</v>
      </c>
      <c r="G77" s="148">
        <v>15760.63926</v>
      </c>
      <c r="H77" s="148">
        <v>4798.40445</v>
      </c>
      <c r="I77" s="148">
        <v>661.87068999999997</v>
      </c>
      <c r="J77" s="148">
        <v>1069.5048600000002</v>
      </c>
      <c r="K77" s="146">
        <f t="shared" si="2"/>
        <v>177302.91195000001</v>
      </c>
    </row>
    <row r="78" spans="1:11" s="97" customFormat="1" x14ac:dyDescent="0.25">
      <c r="A78" s="137">
        <v>44287</v>
      </c>
      <c r="B78" s="148">
        <v>75910.966329999996</v>
      </c>
      <c r="C78" s="148">
        <v>3173.1695100000002</v>
      </c>
      <c r="D78" s="148">
        <v>18575.706160000002</v>
      </c>
      <c r="E78" s="148">
        <v>37787.104120000004</v>
      </c>
      <c r="F78" s="148">
        <v>13376.835719999997</v>
      </c>
      <c r="G78" s="148">
        <v>10934.278629999999</v>
      </c>
      <c r="H78" s="148">
        <v>4299.5863799999997</v>
      </c>
      <c r="I78" s="148">
        <v>647.58441999999991</v>
      </c>
      <c r="J78" s="148">
        <v>949.30360000000007</v>
      </c>
      <c r="K78" s="146">
        <f t="shared" si="2"/>
        <v>165654.53487</v>
      </c>
    </row>
    <row r="79" spans="1:11" s="97" customFormat="1" x14ac:dyDescent="0.25">
      <c r="A79" s="137">
        <v>44317</v>
      </c>
      <c r="B79" s="148">
        <v>74485.017619999984</v>
      </c>
      <c r="C79" s="148">
        <v>2600.8837800000001</v>
      </c>
      <c r="D79" s="148">
        <v>15059.372509999999</v>
      </c>
      <c r="E79" s="148">
        <v>43046.328860000009</v>
      </c>
      <c r="F79" s="148">
        <v>12322.617850000001</v>
      </c>
      <c r="G79" s="148">
        <v>13629.995070000001</v>
      </c>
      <c r="H79" s="148">
        <v>4907.350480000001</v>
      </c>
      <c r="I79" s="148">
        <v>688.31306000000006</v>
      </c>
      <c r="J79" s="148">
        <v>1686.9008700000002</v>
      </c>
      <c r="K79" s="146">
        <f t="shared" si="2"/>
        <v>168426.7801</v>
      </c>
    </row>
    <row r="80" spans="1:11" s="97" customFormat="1" x14ac:dyDescent="0.25">
      <c r="A80" s="137">
        <v>44348</v>
      </c>
      <c r="B80" s="148">
        <v>80086.483700000012</v>
      </c>
      <c r="C80" s="148">
        <v>2670.3542300000004</v>
      </c>
      <c r="D80" s="148">
        <v>14187.82343</v>
      </c>
      <c r="E80" s="148">
        <v>40523.845390000002</v>
      </c>
      <c r="F80" s="148">
        <v>12668.449560000001</v>
      </c>
      <c r="G80" s="148">
        <v>11713.549120000001</v>
      </c>
      <c r="H80" s="148">
        <v>2745.4934699999999</v>
      </c>
      <c r="I80" s="148">
        <v>508.45737999999994</v>
      </c>
      <c r="J80" s="148">
        <v>1245.87706</v>
      </c>
      <c r="K80" s="146">
        <f t="shared" si="2"/>
        <v>166350.33334000001</v>
      </c>
    </row>
    <row r="81" spans="1:12" s="97" customFormat="1" x14ac:dyDescent="0.25">
      <c r="A81" s="137">
        <v>44378</v>
      </c>
      <c r="B81" s="148">
        <v>82480.202819999991</v>
      </c>
      <c r="C81" s="148">
        <v>2984.96002</v>
      </c>
      <c r="D81" s="148">
        <v>13054.048039999998</v>
      </c>
      <c r="E81" s="148">
        <v>38787.446860000004</v>
      </c>
      <c r="F81" s="148">
        <v>24371.685390000002</v>
      </c>
      <c r="G81" s="148">
        <v>13747.491099999999</v>
      </c>
      <c r="H81" s="148">
        <v>2921.1013999999996</v>
      </c>
      <c r="I81" s="148">
        <v>637.23954000000003</v>
      </c>
      <c r="J81" s="148">
        <v>1069.02872</v>
      </c>
      <c r="K81" s="146">
        <f t="shared" si="2"/>
        <v>180053.20388999998</v>
      </c>
      <c r="L81" s="129"/>
    </row>
    <row r="82" spans="1:12" s="97" customFormat="1" x14ac:dyDescent="0.25">
      <c r="A82" s="137">
        <v>44409</v>
      </c>
      <c r="B82" s="148">
        <v>85229.535129999989</v>
      </c>
      <c r="C82" s="148">
        <v>2306.4431500000001</v>
      </c>
      <c r="D82" s="148">
        <v>14258.51691</v>
      </c>
      <c r="E82" s="148">
        <v>39620.0746</v>
      </c>
      <c r="F82" s="148">
        <v>22676.220490000003</v>
      </c>
      <c r="G82" s="148">
        <v>12302.470490000002</v>
      </c>
      <c r="H82" s="148">
        <v>2797.3399800000002</v>
      </c>
      <c r="I82" s="148">
        <v>599.50622999999996</v>
      </c>
      <c r="J82" s="148">
        <v>1274.6066400000002</v>
      </c>
      <c r="K82" s="146">
        <f t="shared" si="2"/>
        <v>181064.71362000002</v>
      </c>
      <c r="L82" s="129"/>
    </row>
    <row r="83" spans="1:12" s="97" customFormat="1" x14ac:dyDescent="0.25">
      <c r="A83" s="137">
        <v>44440</v>
      </c>
      <c r="B83" s="148">
        <v>87562.403109999999</v>
      </c>
      <c r="C83" s="148">
        <v>2374.7503000000002</v>
      </c>
      <c r="D83" s="148">
        <v>12050.855869999999</v>
      </c>
      <c r="E83" s="148">
        <v>40128.823990000004</v>
      </c>
      <c r="F83" s="148">
        <v>26860.860909999999</v>
      </c>
      <c r="G83" s="148">
        <v>14760.284200000002</v>
      </c>
      <c r="H83" s="148">
        <v>2763.9364700000001</v>
      </c>
      <c r="I83" s="148">
        <v>606.98421000000008</v>
      </c>
      <c r="J83" s="148">
        <v>1421.04945</v>
      </c>
      <c r="K83" s="146">
        <f t="shared" si="2"/>
        <v>188529.94850999996</v>
      </c>
      <c r="L83" s="129"/>
    </row>
    <row r="84" spans="1:12" s="97" customFormat="1" x14ac:dyDescent="0.25">
      <c r="A84" s="137">
        <v>44470</v>
      </c>
      <c r="B84" s="148">
        <v>79451.182119999998</v>
      </c>
      <c r="C84" s="148">
        <v>3018.6919800000001</v>
      </c>
      <c r="D84" s="148">
        <v>11872.183739999999</v>
      </c>
      <c r="E84" s="148">
        <v>40706.109870000008</v>
      </c>
      <c r="F84" s="148">
        <v>22991.39486</v>
      </c>
      <c r="G84" s="148">
        <v>13018.377559999999</v>
      </c>
      <c r="H84" s="148">
        <v>2951.5931299999997</v>
      </c>
      <c r="I84" s="148">
        <v>650.89694999999995</v>
      </c>
      <c r="J84" s="148">
        <v>1236.0869</v>
      </c>
      <c r="K84" s="146">
        <f t="shared" si="2"/>
        <v>175896.51710999999</v>
      </c>
      <c r="L84" s="129"/>
    </row>
    <row r="85" spans="1:12" s="97" customFormat="1" x14ac:dyDescent="0.25">
      <c r="A85" s="137">
        <v>44501</v>
      </c>
      <c r="B85" s="148">
        <v>87149.907080000004</v>
      </c>
      <c r="C85" s="148">
        <v>2291.0517000000004</v>
      </c>
      <c r="D85" s="148">
        <v>18765.143899999999</v>
      </c>
      <c r="E85" s="148">
        <v>40360.13622</v>
      </c>
      <c r="F85" s="148">
        <v>27362.221969999999</v>
      </c>
      <c r="G85" s="148">
        <v>15201.782740000002</v>
      </c>
      <c r="H85" s="148">
        <v>2982.3244200000008</v>
      </c>
      <c r="I85" s="148">
        <v>703.36036000000001</v>
      </c>
      <c r="J85" s="148">
        <v>1074.22795</v>
      </c>
      <c r="K85" s="146">
        <f t="shared" si="2"/>
        <v>195890.15633999999</v>
      </c>
      <c r="L85" s="129"/>
    </row>
    <row r="86" spans="1:12" s="97" customFormat="1" x14ac:dyDescent="0.25">
      <c r="A86" s="137">
        <v>44531</v>
      </c>
      <c r="B86" s="148">
        <v>93211.81306</v>
      </c>
      <c r="C86" s="148">
        <v>2175.4045200000005</v>
      </c>
      <c r="D86" s="148">
        <v>19649.878840000001</v>
      </c>
      <c r="E86" s="148">
        <v>42920.398200000003</v>
      </c>
      <c r="F86" s="148">
        <v>24822.186579999998</v>
      </c>
      <c r="G86" s="148">
        <v>24856.803230000005</v>
      </c>
      <c r="H86" s="148">
        <v>2827.24044</v>
      </c>
      <c r="I86" s="148">
        <v>649.94881000000009</v>
      </c>
      <c r="J86" s="148">
        <v>1727.1864600000001</v>
      </c>
      <c r="K86" s="146">
        <f t="shared" si="2"/>
        <v>212840.86014</v>
      </c>
      <c r="L86" s="129"/>
    </row>
    <row r="87" spans="1:12" s="97" customFormat="1" x14ac:dyDescent="0.25">
      <c r="A87" s="136">
        <v>44562</v>
      </c>
      <c r="B87" s="148">
        <v>105265.44801000002</v>
      </c>
      <c r="C87" s="148">
        <v>2724.06432</v>
      </c>
      <c r="D87" s="148">
        <v>6885.0786499999995</v>
      </c>
      <c r="E87" s="148">
        <v>50849.351650000004</v>
      </c>
      <c r="F87" s="148">
        <v>26982.518469999999</v>
      </c>
      <c r="G87" s="148">
        <v>11434.755359999999</v>
      </c>
      <c r="H87" s="148">
        <v>2367.4412700000003</v>
      </c>
      <c r="I87" s="148">
        <v>449.38297000000006</v>
      </c>
      <c r="J87" s="148">
        <v>1364.11825</v>
      </c>
      <c r="K87" s="146">
        <f t="shared" si="2"/>
        <v>208322.15895000007</v>
      </c>
      <c r="L87" s="136"/>
    </row>
    <row r="88" spans="1:12" s="97" customFormat="1" x14ac:dyDescent="0.25">
      <c r="A88" s="137">
        <v>44593</v>
      </c>
      <c r="B88" s="148">
        <v>90414.624549999993</v>
      </c>
      <c r="C88" s="148">
        <v>2270.6658100000004</v>
      </c>
      <c r="D88" s="148">
        <v>12558.478590000001</v>
      </c>
      <c r="E88" s="148">
        <v>40287.905989999999</v>
      </c>
      <c r="F88" s="148">
        <v>19559.95722</v>
      </c>
      <c r="G88" s="148">
        <v>13524.656169999998</v>
      </c>
      <c r="H88" s="148">
        <v>2362.25083</v>
      </c>
      <c r="I88" s="148">
        <v>348.21371000000005</v>
      </c>
      <c r="J88" s="148">
        <v>919.93865000000005</v>
      </c>
      <c r="K88" s="146">
        <f t="shared" si="2"/>
        <v>182246.69152000002</v>
      </c>
      <c r="L88" s="129"/>
    </row>
    <row r="89" spans="1:12" s="97" customFormat="1" x14ac:dyDescent="0.25">
      <c r="A89" s="137">
        <v>44621</v>
      </c>
      <c r="B89" s="148">
        <v>95120.919209999993</v>
      </c>
      <c r="C89" s="148">
        <v>2502.1954000000001</v>
      </c>
      <c r="D89" s="148">
        <v>13948.830710000002</v>
      </c>
      <c r="E89" s="148">
        <v>41134.497050000005</v>
      </c>
      <c r="F89" s="148">
        <v>22909.417220000003</v>
      </c>
      <c r="G89" s="148">
        <v>15739.800700000002</v>
      </c>
      <c r="H89" s="148">
        <v>3223.26314</v>
      </c>
      <c r="I89" s="148">
        <v>458.13294000000002</v>
      </c>
      <c r="J89" s="148">
        <v>1271.14897</v>
      </c>
      <c r="K89" s="146">
        <f>SUM(B89:J89)</f>
        <v>196308.20534000001</v>
      </c>
      <c r="L89" s="129"/>
    </row>
    <row r="90" spans="1:12" s="129" customFormat="1" x14ac:dyDescent="0.25">
      <c r="A90" s="137">
        <v>44652</v>
      </c>
      <c r="B90" s="148">
        <v>97449.727639999997</v>
      </c>
      <c r="C90" s="148">
        <v>3609.7444900000005</v>
      </c>
      <c r="D90" s="148">
        <v>14842.499</v>
      </c>
      <c r="E90" s="148">
        <v>45328.403920000004</v>
      </c>
      <c r="F90" s="148">
        <v>23536.221310000001</v>
      </c>
      <c r="G90" s="148">
        <v>11843.358110000001</v>
      </c>
      <c r="H90" s="148">
        <v>2245.0532199999998</v>
      </c>
      <c r="I90" s="148">
        <v>452.56797</v>
      </c>
      <c r="J90" s="148">
        <v>1224.1962900000001</v>
      </c>
      <c r="K90" s="146">
        <f t="shared" ref="K90:K91" si="3">SUM(B90:J90)</f>
        <v>200531.77194999999</v>
      </c>
    </row>
    <row r="91" spans="1:12" s="129" customFormat="1" x14ac:dyDescent="0.25">
      <c r="A91" s="137">
        <v>44682</v>
      </c>
      <c r="B91" s="148">
        <v>90654.823540000012</v>
      </c>
      <c r="C91" s="148">
        <v>2625.2814100000001</v>
      </c>
      <c r="D91" s="148">
        <v>17039.157500000001</v>
      </c>
      <c r="E91" s="148">
        <v>42705.055340000006</v>
      </c>
      <c r="F91" s="148">
        <v>24502.501990000001</v>
      </c>
      <c r="G91" s="148">
        <v>18926.974200000004</v>
      </c>
      <c r="H91" s="148">
        <v>3225.2258100000004</v>
      </c>
      <c r="I91" s="148">
        <v>581.27449000000001</v>
      </c>
      <c r="J91" s="148">
        <v>1387.0356700000002</v>
      </c>
      <c r="K91" s="146">
        <f t="shared" si="3"/>
        <v>201647.32995000001</v>
      </c>
    </row>
    <row r="92" spans="1:12" s="129" customFormat="1" x14ac:dyDescent="0.25">
      <c r="A92" s="137">
        <v>44713</v>
      </c>
      <c r="B92" s="148">
        <v>91219.19243000001</v>
      </c>
      <c r="C92" s="148">
        <v>2362.6460899999997</v>
      </c>
      <c r="D92" s="148">
        <v>13017.565420000001</v>
      </c>
      <c r="E92" s="148">
        <v>47924.5288</v>
      </c>
      <c r="F92" s="148">
        <v>24971.741890000001</v>
      </c>
      <c r="G92" s="148">
        <v>15714.752829999999</v>
      </c>
      <c r="H92" s="148">
        <v>3180.3634099999999</v>
      </c>
      <c r="I92" s="148">
        <v>754.85784000000001</v>
      </c>
      <c r="J92" s="148">
        <v>1407.83032</v>
      </c>
      <c r="K92" s="146">
        <f t="shared" ref="K92" si="4">SUM(B92:J92)</f>
        <v>200553.47903000005</v>
      </c>
    </row>
    <row r="93" spans="1:12" s="129" customFormat="1" x14ac:dyDescent="0.25">
      <c r="A93" s="137">
        <v>44743</v>
      </c>
      <c r="B93" s="148">
        <v>105083.79448000001</v>
      </c>
      <c r="C93" s="148">
        <v>3406.4105800000002</v>
      </c>
      <c r="D93" s="148">
        <v>16283.079460000003</v>
      </c>
      <c r="E93" s="148">
        <v>46577.714700000004</v>
      </c>
      <c r="F93" s="148">
        <v>25756.842509999999</v>
      </c>
      <c r="G93" s="148">
        <v>14807.17453</v>
      </c>
      <c r="H93" s="148">
        <v>2497.7526699999999</v>
      </c>
      <c r="I93" s="148">
        <v>462.66315000000003</v>
      </c>
      <c r="J93" s="148">
        <v>1536.2403199999999</v>
      </c>
      <c r="K93" s="146">
        <f t="shared" ref="K93:K95" si="5">SUM(B93:J93)</f>
        <v>216411.67240000001</v>
      </c>
    </row>
    <row r="94" spans="1:12" s="129" customFormat="1" x14ac:dyDescent="0.25">
      <c r="A94" s="137">
        <v>44774</v>
      </c>
      <c r="B94" s="148">
        <v>103450.1835</v>
      </c>
      <c r="C94" s="148">
        <v>2532.1530200000002</v>
      </c>
      <c r="D94" s="148">
        <v>15487.184710000001</v>
      </c>
      <c r="E94" s="148">
        <v>52518.722300000016</v>
      </c>
      <c r="F94" s="148">
        <v>26768.970960000002</v>
      </c>
      <c r="G94" s="148">
        <v>16914.494699999999</v>
      </c>
      <c r="H94" s="148">
        <v>2467.8146100000004</v>
      </c>
      <c r="I94" s="148">
        <v>591.15025000000003</v>
      </c>
      <c r="J94" s="148">
        <v>2225.0333900000005</v>
      </c>
      <c r="K94" s="146">
        <f t="shared" si="5"/>
        <v>222955.70744000003</v>
      </c>
    </row>
    <row r="95" spans="1:12" s="129" customFormat="1" x14ac:dyDescent="0.25">
      <c r="A95" s="272">
        <v>44805</v>
      </c>
      <c r="B95" s="150">
        <v>115453.55266</v>
      </c>
      <c r="C95" s="150">
        <v>2538.3913299999999</v>
      </c>
      <c r="D95" s="150">
        <v>13994.128630000001</v>
      </c>
      <c r="E95" s="150">
        <v>53754.788460000003</v>
      </c>
      <c r="F95" s="150">
        <v>27239.428580000003</v>
      </c>
      <c r="G95" s="150">
        <v>17972.510160000002</v>
      </c>
      <c r="H95" s="150">
        <v>2670.00207</v>
      </c>
      <c r="I95" s="150">
        <v>691.19908000000009</v>
      </c>
      <c r="J95" s="150">
        <v>1041.1438400000002</v>
      </c>
      <c r="K95" s="271">
        <f t="shared" si="5"/>
        <v>235355.14481</v>
      </c>
    </row>
    <row r="96" spans="1:12" s="97" customFormat="1" x14ac:dyDescent="0.25">
      <c r="A96" s="135" t="s">
        <v>178</v>
      </c>
      <c r="B96" s="138"/>
      <c r="C96" s="138"/>
      <c r="D96" s="138"/>
      <c r="E96" s="138"/>
      <c r="F96" s="138"/>
      <c r="G96" s="138"/>
      <c r="H96" s="129"/>
      <c r="I96" s="129"/>
      <c r="J96" s="129"/>
      <c r="K96" s="138"/>
      <c r="L96" s="132"/>
    </row>
    <row r="97" spans="1:16" s="97" customFormat="1" x14ac:dyDescent="0.25">
      <c r="A97" s="134" t="s">
        <v>161</v>
      </c>
      <c r="B97" s="138"/>
      <c r="C97" s="138"/>
      <c r="D97" s="138"/>
      <c r="E97" s="138"/>
      <c r="F97" s="138"/>
      <c r="G97" s="138"/>
      <c r="H97" s="129"/>
      <c r="I97" s="129"/>
      <c r="J97" s="129"/>
      <c r="K97" s="138"/>
      <c r="L97" s="132"/>
    </row>
    <row r="98" spans="1:16" s="97" customFormat="1" x14ac:dyDescent="0.25">
      <c r="A98" s="133" t="s">
        <v>162</v>
      </c>
      <c r="B98" s="128"/>
      <c r="C98" s="128"/>
      <c r="D98" s="128"/>
      <c r="E98" s="139"/>
      <c r="F98" s="128"/>
      <c r="G98" s="243"/>
      <c r="H98" s="129"/>
      <c r="I98" s="129"/>
      <c r="J98" s="129"/>
      <c r="K98" s="128"/>
      <c r="L98" s="132"/>
    </row>
    <row r="99" spans="1:16" s="97" customFormat="1" x14ac:dyDescent="0.25">
      <c r="A99" s="140"/>
      <c r="B99" s="128"/>
      <c r="C99" s="141"/>
      <c r="D99" s="128"/>
      <c r="E99" s="139"/>
      <c r="F99" s="128"/>
      <c r="G99" s="243"/>
      <c r="H99" s="130"/>
      <c r="I99" s="130"/>
      <c r="J99" s="130"/>
      <c r="K99" s="128"/>
      <c r="L99" s="132"/>
    </row>
    <row r="100" spans="1:16" s="97" customFormat="1" x14ac:dyDescent="0.25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32"/>
      <c r="M100" s="140"/>
    </row>
    <row r="101" spans="1:16" s="97" customFormat="1" x14ac:dyDescent="0.25">
      <c r="A101" s="140"/>
      <c r="B101" s="243"/>
      <c r="C101" s="141"/>
      <c r="D101" s="243"/>
      <c r="E101" s="139"/>
      <c r="F101" s="243"/>
      <c r="G101" s="243"/>
      <c r="H101" s="130"/>
      <c r="I101" s="130"/>
      <c r="J101" s="130"/>
      <c r="K101" s="243"/>
      <c r="L101" s="132"/>
      <c r="M101" s="140"/>
    </row>
    <row r="102" spans="1:16" s="97" customFormat="1" x14ac:dyDescent="0.25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32"/>
      <c r="M102" s="140"/>
    </row>
    <row r="103" spans="1:16" x14ac:dyDescent="0.25">
      <c r="B103" s="243"/>
      <c r="C103" s="141"/>
      <c r="D103" s="243"/>
      <c r="E103" s="139"/>
      <c r="F103" s="243"/>
      <c r="H103" s="130"/>
      <c r="I103" s="130"/>
      <c r="J103" s="130"/>
      <c r="K103" s="243"/>
      <c r="L103" s="132"/>
      <c r="M103" s="126"/>
      <c r="N103" s="126"/>
      <c r="O103" s="126"/>
      <c r="P103" s="129" t="s">
        <v>113</v>
      </c>
    </row>
  </sheetData>
  <pageMargins left="0.23622047244094491" right="0.19685039370078741" top="0.15748031496062992" bottom="7.874015748031496E-2" header="0.51181102362204722" footer="0.35433070866141736"/>
  <pageSetup paperSize="9" scale="6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5"/>
  <sheetViews>
    <sheetView showGridLines="0" topLeftCell="A22" zoomScaleNormal="100" workbookViewId="0"/>
  </sheetViews>
  <sheetFormatPr defaultRowHeight="13.2" x14ac:dyDescent="0.25"/>
  <cols>
    <col min="1" max="1" width="59" customWidth="1"/>
    <col min="2" max="11" width="10.33203125" bestFit="1" customWidth="1"/>
    <col min="12" max="12" width="10.5546875" bestFit="1" customWidth="1"/>
    <col min="13" max="13" width="10.44140625" bestFit="1" customWidth="1"/>
    <col min="14" max="14" width="15.5546875" bestFit="1" customWidth="1"/>
    <col min="18" max="18" width="11.5546875" bestFit="1" customWidth="1"/>
    <col min="19" max="19" width="12.33203125" bestFit="1" customWidth="1"/>
  </cols>
  <sheetData>
    <row r="1" spans="1:19" x14ac:dyDescent="0.25">
      <c r="A1" s="153" t="s">
        <v>173</v>
      </c>
      <c r="B1" s="154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2"/>
      <c r="O1" s="126"/>
      <c r="P1" s="126"/>
      <c r="Q1" s="126"/>
      <c r="R1" s="126"/>
      <c r="S1" s="126"/>
    </row>
    <row r="2" spans="1:19" x14ac:dyDescent="0.25">
      <c r="A2" s="156"/>
      <c r="B2" s="155"/>
      <c r="C2" s="155"/>
      <c r="D2" s="155"/>
      <c r="E2" s="155"/>
      <c r="F2" s="155"/>
      <c r="G2" s="155"/>
      <c r="H2" s="155"/>
      <c r="I2" s="155"/>
      <c r="J2" s="155"/>
      <c r="K2" s="155" t="s">
        <v>113</v>
      </c>
      <c r="L2" s="282" t="s">
        <v>163</v>
      </c>
      <c r="M2" s="282"/>
      <c r="N2" s="282"/>
      <c r="O2" s="126"/>
      <c r="P2" s="126"/>
      <c r="Q2" s="126"/>
      <c r="R2" s="126"/>
      <c r="S2" s="126"/>
    </row>
    <row r="3" spans="1:19" ht="13.8" thickBot="1" x14ac:dyDescent="0.3">
      <c r="A3" s="157" t="s">
        <v>34</v>
      </c>
      <c r="B3" s="170" t="s">
        <v>35</v>
      </c>
      <c r="C3" s="170" t="s">
        <v>36</v>
      </c>
      <c r="D3" s="170" t="s">
        <v>37</v>
      </c>
      <c r="E3" s="170" t="s">
        <v>38</v>
      </c>
      <c r="F3" s="170" t="s">
        <v>39</v>
      </c>
      <c r="G3" s="170" t="s">
        <v>40</v>
      </c>
      <c r="H3" s="170" t="s">
        <v>41</v>
      </c>
      <c r="I3" s="170" t="s">
        <v>42</v>
      </c>
      <c r="J3" s="170" t="s">
        <v>43</v>
      </c>
      <c r="K3" s="170" t="s">
        <v>44</v>
      </c>
      <c r="L3" s="170" t="s">
        <v>45</v>
      </c>
      <c r="M3" s="170" t="s">
        <v>46</v>
      </c>
      <c r="N3" s="170" t="s">
        <v>33</v>
      </c>
      <c r="O3" s="126"/>
      <c r="P3" s="126"/>
      <c r="Q3" s="126"/>
      <c r="R3" s="126"/>
      <c r="S3" s="126"/>
    </row>
    <row r="4" spans="1:19" ht="13.8" thickTop="1" x14ac:dyDescent="0.25">
      <c r="A4" s="164" t="s">
        <v>0</v>
      </c>
      <c r="B4" s="178">
        <v>4184.0671000000002</v>
      </c>
      <c r="C4" s="178">
        <v>3447.4725199999998</v>
      </c>
      <c r="D4" s="178">
        <v>2930.0345400000001</v>
      </c>
      <c r="E4" s="178">
        <v>3486.23783</v>
      </c>
      <c r="F4" s="178">
        <v>2677.2664799999998</v>
      </c>
      <c r="G4" s="178">
        <v>2960.76523</v>
      </c>
      <c r="H4" s="178">
        <v>3982.9194400000001</v>
      </c>
      <c r="I4" s="178">
        <v>3999.59049</v>
      </c>
      <c r="J4" s="178">
        <v>4596.9226100000005</v>
      </c>
      <c r="K4" s="178">
        <v>6798.6691799999999</v>
      </c>
      <c r="L4" s="178">
        <v>5151.04745</v>
      </c>
      <c r="M4" s="165">
        <v>3958.0435500000003</v>
      </c>
      <c r="N4" s="171">
        <v>48173.036420000004</v>
      </c>
      <c r="O4" s="126"/>
      <c r="P4" s="126"/>
      <c r="Q4" s="126"/>
      <c r="R4" s="126"/>
      <c r="S4" s="126"/>
    </row>
    <row r="5" spans="1:19" ht="13.95" customHeight="1" x14ac:dyDescent="0.25">
      <c r="A5" s="163" t="s">
        <v>1</v>
      </c>
      <c r="B5" s="178">
        <v>1042.7457000000002</v>
      </c>
      <c r="C5" s="178">
        <v>1403.4264800000001</v>
      </c>
      <c r="D5" s="178">
        <v>2039.01377</v>
      </c>
      <c r="E5" s="178">
        <v>1571.98269</v>
      </c>
      <c r="F5" s="178">
        <v>2117.3420000000001</v>
      </c>
      <c r="G5" s="178">
        <v>1776.4284299999999</v>
      </c>
      <c r="H5" s="178">
        <v>1935.20625</v>
      </c>
      <c r="I5" s="178">
        <v>1780.2716400000002</v>
      </c>
      <c r="J5" s="178">
        <v>1472.11085</v>
      </c>
      <c r="K5" s="178">
        <v>1591.8505400000001</v>
      </c>
      <c r="L5" s="178">
        <v>1529.6291100000001</v>
      </c>
      <c r="M5" s="159">
        <v>1563.0921599999999</v>
      </c>
      <c r="N5" s="171">
        <v>19823.099620000001</v>
      </c>
      <c r="O5" s="126"/>
      <c r="P5" s="126"/>
      <c r="Q5" s="126"/>
      <c r="R5" s="126"/>
      <c r="S5" s="126"/>
    </row>
    <row r="6" spans="1:19" ht="15" customHeight="1" x14ac:dyDescent="0.25">
      <c r="A6" s="168" t="s">
        <v>97</v>
      </c>
      <c r="B6" s="178">
        <v>486.74849999999998</v>
      </c>
      <c r="C6" s="178">
        <v>504.31322000000006</v>
      </c>
      <c r="D6" s="178">
        <v>435.64829000000003</v>
      </c>
      <c r="E6" s="178">
        <v>398.11457000000001</v>
      </c>
      <c r="F6" s="178">
        <v>366.76382000000001</v>
      </c>
      <c r="G6" s="178">
        <v>320.29429999999996</v>
      </c>
      <c r="H6" s="178">
        <v>645.74766</v>
      </c>
      <c r="I6" s="178">
        <v>467.12421000000001</v>
      </c>
      <c r="J6" s="178">
        <v>597.24207999999999</v>
      </c>
      <c r="K6" s="178">
        <v>562.35568000000001</v>
      </c>
      <c r="L6" s="178">
        <v>588.00734</v>
      </c>
      <c r="M6" s="159">
        <v>614.69189000000006</v>
      </c>
      <c r="N6" s="171">
        <v>5987.0515599999999</v>
      </c>
      <c r="O6" s="126"/>
      <c r="P6" s="126"/>
      <c r="Q6" s="126"/>
      <c r="R6" s="126"/>
      <c r="S6" s="126"/>
    </row>
    <row r="7" spans="1:19" x14ac:dyDescent="0.25">
      <c r="A7" s="163" t="s">
        <v>23</v>
      </c>
      <c r="B7" s="178">
        <v>298.67935000000006</v>
      </c>
      <c r="C7" s="178">
        <v>406.08071000000001</v>
      </c>
      <c r="D7" s="178">
        <v>259.68488000000002</v>
      </c>
      <c r="E7" s="178">
        <v>401.16224</v>
      </c>
      <c r="F7" s="178">
        <v>311.43565000000001</v>
      </c>
      <c r="G7" s="178">
        <v>608.64643000000001</v>
      </c>
      <c r="H7" s="178">
        <v>360.86219</v>
      </c>
      <c r="I7" s="178">
        <v>396.84328000000005</v>
      </c>
      <c r="J7" s="178">
        <v>353.72740000000005</v>
      </c>
      <c r="K7" s="178">
        <v>373.49844999999999</v>
      </c>
      <c r="L7" s="178">
        <v>848.36632000000009</v>
      </c>
      <c r="M7" s="159">
        <v>467.02116000000001</v>
      </c>
      <c r="N7" s="171">
        <v>5086.0080600000001</v>
      </c>
      <c r="O7" s="126"/>
      <c r="P7" s="126"/>
      <c r="Q7" s="126"/>
      <c r="R7" s="126"/>
      <c r="S7" s="126"/>
    </row>
    <row r="8" spans="1:19" ht="13.95" customHeight="1" x14ac:dyDescent="0.25">
      <c r="A8" s="163" t="s">
        <v>98</v>
      </c>
      <c r="B8" s="178">
        <v>496.61341000000004</v>
      </c>
      <c r="C8" s="178">
        <v>475.33775000000003</v>
      </c>
      <c r="D8" s="178">
        <v>333.13372999999996</v>
      </c>
      <c r="E8" s="178">
        <v>501.39893000000001</v>
      </c>
      <c r="F8" s="178">
        <v>392.11369000000002</v>
      </c>
      <c r="G8" s="178">
        <v>371.41035000000005</v>
      </c>
      <c r="H8" s="178">
        <v>435.59989000000002</v>
      </c>
      <c r="I8" s="178">
        <v>430.99976000000004</v>
      </c>
      <c r="J8" s="178">
        <v>498.93516999999997</v>
      </c>
      <c r="K8" s="178">
        <v>419.33135000000004</v>
      </c>
      <c r="L8" s="178">
        <v>424.48664000000002</v>
      </c>
      <c r="M8" s="159">
        <v>399.97807</v>
      </c>
      <c r="N8" s="171">
        <v>5179.3387400000011</v>
      </c>
      <c r="O8" s="126"/>
      <c r="P8" s="126"/>
      <c r="Q8" s="126"/>
      <c r="R8" s="126"/>
      <c r="S8" s="126"/>
    </row>
    <row r="9" spans="1:19" x14ac:dyDescent="0.25">
      <c r="A9" s="168" t="s">
        <v>99</v>
      </c>
      <c r="B9" s="178">
        <v>3407.1745899999996</v>
      </c>
      <c r="C9" s="178">
        <v>3101.9639300000003</v>
      </c>
      <c r="D9" s="178">
        <v>3277.4030300000004</v>
      </c>
      <c r="E9" s="178">
        <v>3575.0910500000005</v>
      </c>
      <c r="F9" s="178">
        <v>3624.2391299999999</v>
      </c>
      <c r="G9" s="178">
        <v>3629.5024199999998</v>
      </c>
      <c r="H9" s="178">
        <v>3735.0347099999999</v>
      </c>
      <c r="I9" s="178">
        <v>3687.1300200000001</v>
      </c>
      <c r="J9" s="178">
        <v>3765.6981700000001</v>
      </c>
      <c r="K9" s="178">
        <v>3687.06765</v>
      </c>
      <c r="L9" s="178">
        <v>4451.9953299999997</v>
      </c>
      <c r="M9" s="159">
        <v>4282.4420099999998</v>
      </c>
      <c r="N9" s="171">
        <v>44224.742039999997</v>
      </c>
      <c r="O9" s="126"/>
      <c r="P9" s="126"/>
      <c r="Q9" s="126"/>
      <c r="R9" s="126"/>
      <c r="S9" s="126"/>
    </row>
    <row r="10" spans="1:19" x14ac:dyDescent="0.25">
      <c r="A10" s="163" t="s">
        <v>100</v>
      </c>
      <c r="B10" s="178">
        <v>484.13067000000001</v>
      </c>
      <c r="C10" s="178">
        <v>750.39112999999998</v>
      </c>
      <c r="D10" s="178">
        <v>537.86282999999992</v>
      </c>
      <c r="E10" s="178">
        <v>633.79982000000007</v>
      </c>
      <c r="F10" s="178">
        <v>802.15572999999995</v>
      </c>
      <c r="G10" s="178">
        <v>731.62133999999992</v>
      </c>
      <c r="H10" s="178">
        <v>783.43564000000003</v>
      </c>
      <c r="I10" s="178">
        <v>635.77837999999997</v>
      </c>
      <c r="J10" s="178">
        <v>584.04598999999996</v>
      </c>
      <c r="K10" s="178">
        <v>694.50863000000004</v>
      </c>
      <c r="L10" s="178">
        <v>559.13791000000003</v>
      </c>
      <c r="M10" s="159">
        <v>1153.28603</v>
      </c>
      <c r="N10" s="171">
        <v>8350.1540999999997</v>
      </c>
      <c r="O10" s="126"/>
      <c r="P10" s="126"/>
      <c r="Q10" s="126"/>
      <c r="R10" s="126"/>
      <c r="S10" s="126"/>
    </row>
    <row r="11" spans="1:19" x14ac:dyDescent="0.25">
      <c r="A11" s="168" t="s">
        <v>101</v>
      </c>
      <c r="B11" s="178">
        <v>2391.47381</v>
      </c>
      <c r="C11" s="178">
        <v>1976.4097300000001</v>
      </c>
      <c r="D11" s="178">
        <v>2569.6521299999999</v>
      </c>
      <c r="E11" s="178">
        <v>2413.4821400000001</v>
      </c>
      <c r="F11" s="178">
        <v>2268.0406800000001</v>
      </c>
      <c r="G11" s="178">
        <v>3812.2846</v>
      </c>
      <c r="H11" s="178">
        <v>6965.3593700000001</v>
      </c>
      <c r="I11" s="178">
        <v>3490.0510800000002</v>
      </c>
      <c r="J11" s="178">
        <v>3211.8184200000001</v>
      </c>
      <c r="K11" s="178">
        <v>3734.9251600000002</v>
      </c>
      <c r="L11" s="178">
        <v>3290.9059700000003</v>
      </c>
      <c r="M11" s="159">
        <v>3442.9036499999997</v>
      </c>
      <c r="N11" s="171">
        <v>39567.30674</v>
      </c>
      <c r="O11" s="126"/>
      <c r="P11" s="126"/>
      <c r="Q11" s="126"/>
      <c r="R11" s="126"/>
      <c r="S11" s="126"/>
    </row>
    <row r="12" spans="1:19" x14ac:dyDescent="0.25">
      <c r="A12" s="163" t="s">
        <v>2</v>
      </c>
      <c r="B12" s="178">
        <v>794.22460999999998</v>
      </c>
      <c r="C12" s="178">
        <v>743.17062999999996</v>
      </c>
      <c r="D12" s="178">
        <v>496.7645</v>
      </c>
      <c r="E12" s="178">
        <v>274.10786999999999</v>
      </c>
      <c r="F12" s="178">
        <v>367.28308000000004</v>
      </c>
      <c r="G12" s="178">
        <v>399.91962000000001</v>
      </c>
      <c r="H12" s="178">
        <v>783.47739999999999</v>
      </c>
      <c r="I12" s="178">
        <v>811.51472999999999</v>
      </c>
      <c r="J12" s="178">
        <v>932.65836000000002</v>
      </c>
      <c r="K12" s="178">
        <v>827.84303</v>
      </c>
      <c r="L12" s="178">
        <v>949.48295999999993</v>
      </c>
      <c r="M12" s="159">
        <v>961.29291000000001</v>
      </c>
      <c r="N12" s="171">
        <v>8341.7397000000001</v>
      </c>
      <c r="O12" s="126"/>
      <c r="P12" s="126"/>
      <c r="Q12" s="126"/>
      <c r="R12" s="126"/>
      <c r="S12" s="126"/>
    </row>
    <row r="13" spans="1:19" x14ac:dyDescent="0.25">
      <c r="A13" s="163" t="s">
        <v>24</v>
      </c>
      <c r="B13" s="178">
        <v>967.42857000000004</v>
      </c>
      <c r="C13" s="178">
        <v>845.36503000000005</v>
      </c>
      <c r="D13" s="178">
        <v>857.88589999999999</v>
      </c>
      <c r="E13" s="178">
        <v>1183.09899</v>
      </c>
      <c r="F13" s="178">
        <v>1077.3106300000002</v>
      </c>
      <c r="G13" s="178">
        <v>1151.53008</v>
      </c>
      <c r="H13" s="178">
        <v>1232.0616599999998</v>
      </c>
      <c r="I13" s="178">
        <v>1308.68542</v>
      </c>
      <c r="J13" s="178">
        <v>1471.03171</v>
      </c>
      <c r="K13" s="178">
        <v>1405.1389000000001</v>
      </c>
      <c r="L13" s="178">
        <v>1222.6506999999999</v>
      </c>
      <c r="M13" s="159">
        <v>1188.8333500000001</v>
      </c>
      <c r="N13" s="171">
        <v>13911.02094</v>
      </c>
      <c r="O13" s="126"/>
      <c r="P13" s="126"/>
      <c r="Q13" s="126"/>
      <c r="R13" s="126"/>
      <c r="S13" s="126"/>
    </row>
    <row r="14" spans="1:19" x14ac:dyDescent="0.25">
      <c r="A14" s="163" t="s">
        <v>49</v>
      </c>
      <c r="B14" s="178">
        <v>2150.21533</v>
      </c>
      <c r="C14" s="178">
        <v>2277.0085199999999</v>
      </c>
      <c r="D14" s="178">
        <v>1890.04242</v>
      </c>
      <c r="E14" s="178">
        <v>2066.3484200000003</v>
      </c>
      <c r="F14" s="178">
        <v>2128.2447900000002</v>
      </c>
      <c r="G14" s="178">
        <v>2003.3596200000002</v>
      </c>
      <c r="H14" s="178">
        <v>2104.5135599999999</v>
      </c>
      <c r="I14" s="178">
        <v>2174.0417299999999</v>
      </c>
      <c r="J14" s="178">
        <v>2146.9030499999999</v>
      </c>
      <c r="K14" s="178">
        <v>2054.6588700000002</v>
      </c>
      <c r="L14" s="178">
        <v>2092.2964099999999</v>
      </c>
      <c r="M14" s="159">
        <v>2538.6325200000001</v>
      </c>
      <c r="N14" s="171">
        <v>25626.265240000001</v>
      </c>
      <c r="O14" s="126"/>
      <c r="P14" s="126"/>
      <c r="Q14" s="126"/>
      <c r="R14" s="126"/>
      <c r="S14" s="126"/>
    </row>
    <row r="15" spans="1:19" x14ac:dyDescent="0.25">
      <c r="A15" s="163" t="s">
        <v>25</v>
      </c>
      <c r="B15" s="178">
        <v>499.26316000000003</v>
      </c>
      <c r="C15" s="178">
        <v>618.41548999999998</v>
      </c>
      <c r="D15" s="178">
        <v>523.57783000000006</v>
      </c>
      <c r="E15" s="178">
        <v>495.87311999999997</v>
      </c>
      <c r="F15" s="178">
        <v>513.23476000000005</v>
      </c>
      <c r="G15" s="178">
        <v>542.43196999999998</v>
      </c>
      <c r="H15" s="178">
        <v>661.88238000000001</v>
      </c>
      <c r="I15" s="178">
        <v>716.05889000000002</v>
      </c>
      <c r="J15" s="178">
        <v>805.64094000000011</v>
      </c>
      <c r="K15" s="178">
        <v>707.20808</v>
      </c>
      <c r="L15" s="178">
        <v>805.87945000000002</v>
      </c>
      <c r="M15" s="159">
        <v>759.86689000000001</v>
      </c>
      <c r="N15" s="171">
        <v>7649.3329600000015</v>
      </c>
      <c r="O15" s="126"/>
      <c r="P15" s="126"/>
      <c r="Q15" s="126"/>
      <c r="R15" s="126"/>
      <c r="S15" s="126"/>
    </row>
    <row r="16" spans="1:19" x14ac:dyDescent="0.25">
      <c r="A16" s="163" t="s">
        <v>76</v>
      </c>
      <c r="B16" s="178">
        <v>4825.5368600000002</v>
      </c>
      <c r="C16" s="178">
        <v>4109.9010600000001</v>
      </c>
      <c r="D16" s="178">
        <v>4521.9389199999996</v>
      </c>
      <c r="E16" s="178">
        <v>4576.3181399999994</v>
      </c>
      <c r="F16" s="178">
        <v>4460.94308</v>
      </c>
      <c r="G16" s="178">
        <v>4698.8963100000001</v>
      </c>
      <c r="H16" s="178">
        <v>5415.6793799999996</v>
      </c>
      <c r="I16" s="178">
        <v>6633.0057900000002</v>
      </c>
      <c r="J16" s="178">
        <v>5497.3281500000003</v>
      </c>
      <c r="K16" s="178">
        <v>5606.4077500000003</v>
      </c>
      <c r="L16" s="178">
        <v>5736.4723500000009</v>
      </c>
      <c r="M16" s="159">
        <v>5750.6339100000005</v>
      </c>
      <c r="N16" s="171">
        <v>61833.061700000006</v>
      </c>
      <c r="O16" s="126"/>
      <c r="P16" s="126"/>
      <c r="Q16" s="126"/>
      <c r="R16" s="126"/>
      <c r="S16" s="126"/>
    </row>
    <row r="17" spans="1:19" x14ac:dyDescent="0.25">
      <c r="A17" s="163" t="s">
        <v>3</v>
      </c>
      <c r="B17" s="178">
        <v>3191.3068800000001</v>
      </c>
      <c r="C17" s="178">
        <v>2851.88742</v>
      </c>
      <c r="D17" s="178">
        <v>2622.2970599999999</v>
      </c>
      <c r="E17" s="178">
        <v>2642.4025100000003</v>
      </c>
      <c r="F17" s="178">
        <v>3097.9263999999998</v>
      </c>
      <c r="G17" s="178">
        <v>2878.9995899999999</v>
      </c>
      <c r="H17" s="178">
        <v>3268.62914</v>
      </c>
      <c r="I17" s="178">
        <v>3176.7947200000003</v>
      </c>
      <c r="J17" s="178">
        <v>3605.14399</v>
      </c>
      <c r="K17" s="178">
        <v>3222.3054200000001</v>
      </c>
      <c r="L17" s="178">
        <v>3862.2147200000004</v>
      </c>
      <c r="M17" s="159">
        <v>3584.6410700000001</v>
      </c>
      <c r="N17" s="171">
        <v>38004.548920000001</v>
      </c>
      <c r="O17" s="126"/>
      <c r="P17" s="126"/>
      <c r="Q17" s="126"/>
      <c r="R17" s="126"/>
      <c r="S17" s="126"/>
    </row>
    <row r="18" spans="1:19" x14ac:dyDescent="0.25">
      <c r="A18" s="163" t="s">
        <v>102</v>
      </c>
      <c r="B18" s="178">
        <v>379.66991999999999</v>
      </c>
      <c r="C18" s="178">
        <v>341.49997999999999</v>
      </c>
      <c r="D18" s="178">
        <v>303.44698999999997</v>
      </c>
      <c r="E18" s="178">
        <v>315.92440000000005</v>
      </c>
      <c r="F18" s="178">
        <v>300.12023999999997</v>
      </c>
      <c r="G18" s="178">
        <v>324.28435000000002</v>
      </c>
      <c r="H18" s="178">
        <v>371.59742</v>
      </c>
      <c r="I18" s="178">
        <v>346.24333000000001</v>
      </c>
      <c r="J18" s="178">
        <v>384.84217000000001</v>
      </c>
      <c r="K18" s="178">
        <v>308.85778000000005</v>
      </c>
      <c r="L18" s="178">
        <v>342.76434</v>
      </c>
      <c r="M18" s="159">
        <v>286.38342999999998</v>
      </c>
      <c r="N18" s="171">
        <v>4005.6343500000007</v>
      </c>
      <c r="O18" s="126"/>
      <c r="P18" s="126"/>
      <c r="Q18" s="126"/>
      <c r="R18" s="126"/>
      <c r="S18" s="126"/>
    </row>
    <row r="19" spans="1:19" x14ac:dyDescent="0.25">
      <c r="A19" s="163" t="s">
        <v>4</v>
      </c>
      <c r="B19" s="178">
        <v>287.83541000000002</v>
      </c>
      <c r="C19" s="178">
        <v>215.28518</v>
      </c>
      <c r="D19" s="178">
        <v>212.99898000000002</v>
      </c>
      <c r="E19" s="178">
        <v>92.78797999999999</v>
      </c>
      <c r="F19" s="178">
        <v>122.50518000000001</v>
      </c>
      <c r="G19" s="178">
        <v>177.70445000000001</v>
      </c>
      <c r="H19" s="178">
        <v>287.24698000000001</v>
      </c>
      <c r="I19" s="178">
        <v>402.52875</v>
      </c>
      <c r="J19" s="178">
        <v>373.90661999999998</v>
      </c>
      <c r="K19" s="178">
        <v>380.19304999999997</v>
      </c>
      <c r="L19" s="178">
        <v>623.18752000000006</v>
      </c>
      <c r="M19" s="159">
        <v>659.46908999999994</v>
      </c>
      <c r="N19" s="171">
        <v>3835.6491900000001</v>
      </c>
      <c r="O19" s="126"/>
      <c r="P19" s="126"/>
      <c r="Q19" s="126"/>
      <c r="R19" s="126"/>
      <c r="S19" s="126"/>
    </row>
    <row r="20" spans="1:19" x14ac:dyDescent="0.25">
      <c r="A20" s="163" t="s">
        <v>5</v>
      </c>
      <c r="B20" s="178">
        <v>7003.2152599999999</v>
      </c>
      <c r="C20" s="178">
        <v>5372.7170500000002</v>
      </c>
      <c r="D20" s="178">
        <v>5619.6970300000003</v>
      </c>
      <c r="E20" s="178">
        <v>5202.8997099999997</v>
      </c>
      <c r="F20" s="178">
        <v>4959.0533500000001</v>
      </c>
      <c r="G20" s="178">
        <v>5162.7790600000008</v>
      </c>
      <c r="H20" s="178">
        <v>5949.7199700000001</v>
      </c>
      <c r="I20" s="178">
        <v>6510.3686799999996</v>
      </c>
      <c r="J20" s="178">
        <v>7166.7486000000008</v>
      </c>
      <c r="K20" s="178">
        <v>6814.9982900000005</v>
      </c>
      <c r="L20" s="178">
        <v>7821.9015899999995</v>
      </c>
      <c r="M20" s="159">
        <v>6810.6557300000004</v>
      </c>
      <c r="N20" s="171">
        <v>74394.754319999993</v>
      </c>
      <c r="O20" s="126"/>
      <c r="P20" s="126"/>
      <c r="Q20" s="126"/>
      <c r="R20" s="126"/>
      <c r="S20" s="126"/>
    </row>
    <row r="21" spans="1:19" x14ac:dyDescent="0.25">
      <c r="A21" s="163" t="s">
        <v>6</v>
      </c>
      <c r="B21" s="178">
        <v>581.02257000000009</v>
      </c>
      <c r="C21" s="178">
        <v>473.66676000000001</v>
      </c>
      <c r="D21" s="178">
        <v>433.87538000000001</v>
      </c>
      <c r="E21" s="178">
        <v>209.87560000000002</v>
      </c>
      <c r="F21" s="178">
        <v>302.99116000000004</v>
      </c>
      <c r="G21" s="178">
        <v>415.23947000000004</v>
      </c>
      <c r="H21" s="178">
        <v>483.40989000000002</v>
      </c>
      <c r="I21" s="178">
        <v>572.23766000000001</v>
      </c>
      <c r="J21" s="178">
        <v>582.02151000000003</v>
      </c>
      <c r="K21" s="178">
        <v>548.30355000000009</v>
      </c>
      <c r="L21" s="178">
        <v>672.71545000000003</v>
      </c>
      <c r="M21" s="159">
        <v>756.59467000000006</v>
      </c>
      <c r="N21" s="171">
        <v>6031.9536700000008</v>
      </c>
      <c r="O21" s="126"/>
      <c r="P21" s="126"/>
      <c r="Q21" s="126"/>
      <c r="R21" s="126"/>
      <c r="S21" s="126"/>
    </row>
    <row r="22" spans="1:19" x14ac:dyDescent="0.25">
      <c r="A22" s="163" t="s">
        <v>26</v>
      </c>
      <c r="B22" s="178">
        <v>252.14233999999999</v>
      </c>
      <c r="C22" s="178">
        <v>297.55978000000005</v>
      </c>
      <c r="D22" s="178">
        <v>274.79970000000003</v>
      </c>
      <c r="E22" s="178">
        <v>359.64155</v>
      </c>
      <c r="F22" s="178">
        <v>433.01661999999999</v>
      </c>
      <c r="G22" s="178">
        <v>319.91032000000001</v>
      </c>
      <c r="H22" s="178">
        <v>309.54722999999996</v>
      </c>
      <c r="I22" s="178">
        <v>326.50127000000003</v>
      </c>
      <c r="J22" s="178">
        <v>393.81531999999999</v>
      </c>
      <c r="K22" s="178">
        <v>319.72172999999998</v>
      </c>
      <c r="L22" s="178">
        <v>379.68096000000003</v>
      </c>
      <c r="M22" s="159">
        <v>296.49527</v>
      </c>
      <c r="N22" s="171">
        <v>3962.8320900000008</v>
      </c>
      <c r="O22" s="126"/>
      <c r="P22" s="126"/>
      <c r="Q22" s="126"/>
      <c r="R22" s="126"/>
      <c r="S22" s="126"/>
    </row>
    <row r="23" spans="1:19" x14ac:dyDescent="0.25">
      <c r="A23" s="163" t="s">
        <v>7</v>
      </c>
      <c r="B23" s="178">
        <v>470.41070999999999</v>
      </c>
      <c r="C23" s="178">
        <v>470.82334000000003</v>
      </c>
      <c r="D23" s="178">
        <v>394.69246000000004</v>
      </c>
      <c r="E23" s="178">
        <v>368.16272999999995</v>
      </c>
      <c r="F23" s="178">
        <v>423.58128000000005</v>
      </c>
      <c r="G23" s="178">
        <v>347.28735000000006</v>
      </c>
      <c r="H23" s="178">
        <v>574.48804000000007</v>
      </c>
      <c r="I23" s="178">
        <v>561.97083999999995</v>
      </c>
      <c r="J23" s="178">
        <v>544.13419999999996</v>
      </c>
      <c r="K23" s="178">
        <v>435.58078</v>
      </c>
      <c r="L23" s="178">
        <v>608.24371999999994</v>
      </c>
      <c r="M23" s="159">
        <v>453.66916000000003</v>
      </c>
      <c r="N23" s="171">
        <v>5653.0446100000017</v>
      </c>
      <c r="O23" s="126"/>
      <c r="P23" s="126"/>
      <c r="Q23" s="126"/>
      <c r="R23" s="126"/>
      <c r="S23" s="126"/>
    </row>
    <row r="24" spans="1:19" x14ac:dyDescent="0.25">
      <c r="A24" s="168" t="s">
        <v>103</v>
      </c>
      <c r="B24" s="178">
        <v>664.68781000000001</v>
      </c>
      <c r="C24" s="178">
        <v>525.68921999999998</v>
      </c>
      <c r="D24" s="178">
        <v>485.45704000000006</v>
      </c>
      <c r="E24" s="178">
        <v>520.85779000000002</v>
      </c>
      <c r="F24" s="178">
        <v>512.60073999999997</v>
      </c>
      <c r="G24" s="178">
        <v>296.43072999999998</v>
      </c>
      <c r="H24" s="178">
        <v>410.58864</v>
      </c>
      <c r="I24" s="178">
        <v>494.42422999999997</v>
      </c>
      <c r="J24" s="178">
        <v>502.19859000000002</v>
      </c>
      <c r="K24" s="178">
        <v>412.38247999999999</v>
      </c>
      <c r="L24" s="178">
        <v>496.18299999999999</v>
      </c>
      <c r="M24" s="159">
        <v>480.17475000000002</v>
      </c>
      <c r="N24" s="171">
        <v>5801.6750200000006</v>
      </c>
      <c r="O24" s="126"/>
      <c r="P24" s="126"/>
      <c r="Q24" s="126"/>
      <c r="R24" s="126"/>
      <c r="S24" s="126"/>
    </row>
    <row r="25" spans="1:19" x14ac:dyDescent="0.25">
      <c r="A25" s="163" t="s">
        <v>8</v>
      </c>
      <c r="B25" s="178">
        <v>1124.38075</v>
      </c>
      <c r="C25" s="178">
        <v>1119.83041</v>
      </c>
      <c r="D25" s="178">
        <v>944.30021999999997</v>
      </c>
      <c r="E25" s="178">
        <v>654.49077</v>
      </c>
      <c r="F25" s="178">
        <v>798.26170999999999</v>
      </c>
      <c r="G25" s="178">
        <v>1093.98098</v>
      </c>
      <c r="H25" s="178">
        <v>1307.18092</v>
      </c>
      <c r="I25" s="178">
        <v>1554.40984</v>
      </c>
      <c r="J25" s="178">
        <v>1752.4506200000001</v>
      </c>
      <c r="K25" s="178">
        <v>1858.4337800000001</v>
      </c>
      <c r="L25" s="178">
        <v>1980.2225700000001</v>
      </c>
      <c r="M25" s="159">
        <v>1800.28847</v>
      </c>
      <c r="N25" s="171">
        <v>15988.231039999999</v>
      </c>
      <c r="O25" s="126"/>
      <c r="P25" s="126"/>
      <c r="Q25" s="126"/>
      <c r="R25" s="126"/>
      <c r="S25" s="126"/>
    </row>
    <row r="26" spans="1:19" x14ac:dyDescent="0.25">
      <c r="A26" s="163" t="s">
        <v>9</v>
      </c>
      <c r="B26" s="178">
        <v>2512.7699600000001</v>
      </c>
      <c r="C26" s="178">
        <v>2090.8154599999998</v>
      </c>
      <c r="D26" s="178">
        <v>1907.47777</v>
      </c>
      <c r="E26" s="178">
        <v>1927.5849900000001</v>
      </c>
      <c r="F26" s="178">
        <v>1857.3761000000002</v>
      </c>
      <c r="G26" s="178">
        <v>1915.2016400000002</v>
      </c>
      <c r="H26" s="178">
        <v>2602.7800400000001</v>
      </c>
      <c r="I26" s="178">
        <v>2249.2623599999997</v>
      </c>
      <c r="J26" s="178">
        <v>2500.79844</v>
      </c>
      <c r="K26" s="178">
        <v>2428.9424399999998</v>
      </c>
      <c r="L26" s="178">
        <v>2781.1176700000001</v>
      </c>
      <c r="M26" s="159">
        <v>2374.7384900000002</v>
      </c>
      <c r="N26" s="171">
        <v>27148.865359999993</v>
      </c>
      <c r="O26" s="126"/>
      <c r="P26" s="126"/>
      <c r="Q26" s="126"/>
      <c r="R26" s="126"/>
      <c r="S26" s="126"/>
    </row>
    <row r="27" spans="1:19" x14ac:dyDescent="0.25">
      <c r="A27" s="163" t="s">
        <v>10</v>
      </c>
      <c r="B27" s="178">
        <v>9975.9865600000012</v>
      </c>
      <c r="C27" s="178">
        <v>8762.4563800000014</v>
      </c>
      <c r="D27" s="178">
        <v>8810.8044499999996</v>
      </c>
      <c r="E27" s="178">
        <v>8902.1431599999996</v>
      </c>
      <c r="F27" s="178">
        <v>8264.8086500000009</v>
      </c>
      <c r="G27" s="178">
        <v>9341.3872300000003</v>
      </c>
      <c r="H27" s="178">
        <v>9599.5027399999999</v>
      </c>
      <c r="I27" s="178">
        <v>9317.9747399999997</v>
      </c>
      <c r="J27" s="178">
        <v>9564.7574399999994</v>
      </c>
      <c r="K27" s="178">
        <v>9311.3279899999998</v>
      </c>
      <c r="L27" s="178">
        <v>9878.8546800000004</v>
      </c>
      <c r="M27" s="159">
        <v>12257.46494</v>
      </c>
      <c r="N27" s="171">
        <v>113987.46896000001</v>
      </c>
      <c r="O27" s="126"/>
      <c r="P27" s="126"/>
      <c r="Q27" s="126"/>
      <c r="R27" s="126"/>
      <c r="S27" s="126"/>
    </row>
    <row r="28" spans="1:19" x14ac:dyDescent="0.25">
      <c r="A28" s="163" t="s">
        <v>73</v>
      </c>
      <c r="B28" s="178">
        <v>61379.238020000004</v>
      </c>
      <c r="C28" s="178">
        <v>55026.829399999995</v>
      </c>
      <c r="D28" s="178">
        <v>60023.07834</v>
      </c>
      <c r="E28" s="178">
        <v>57978.702300000004</v>
      </c>
      <c r="F28" s="178">
        <v>61363.014000000003</v>
      </c>
      <c r="G28" s="178">
        <v>60336.960230000004</v>
      </c>
      <c r="H28" s="178">
        <v>58661.93849</v>
      </c>
      <c r="I28" s="178">
        <v>61259.666340000003</v>
      </c>
      <c r="J28" s="178">
        <v>63097.200920000003</v>
      </c>
      <c r="K28" s="178">
        <v>62739.669480000004</v>
      </c>
      <c r="L28" s="178">
        <v>60754.712319999999</v>
      </c>
      <c r="M28" s="159">
        <v>63927.320700000004</v>
      </c>
      <c r="N28" s="171">
        <v>726548.33054000011</v>
      </c>
      <c r="O28" s="126"/>
      <c r="P28" s="126"/>
      <c r="Q28" s="126"/>
      <c r="R28" s="126"/>
      <c r="S28" s="126"/>
    </row>
    <row r="29" spans="1:19" x14ac:dyDescent="0.25">
      <c r="A29" s="163" t="s">
        <v>27</v>
      </c>
      <c r="B29" s="178">
        <v>218.30972</v>
      </c>
      <c r="C29" s="178">
        <v>215.61948000000001</v>
      </c>
      <c r="D29" s="178">
        <v>148.71041</v>
      </c>
      <c r="E29" s="178">
        <v>123.71811</v>
      </c>
      <c r="F29" s="178">
        <v>125.16363</v>
      </c>
      <c r="G29" s="178">
        <v>91.886750000000006</v>
      </c>
      <c r="H29" s="178">
        <v>213.30786000000001</v>
      </c>
      <c r="I29" s="178">
        <v>198.10054</v>
      </c>
      <c r="J29" s="178">
        <v>255.31014000000002</v>
      </c>
      <c r="K29" s="178">
        <v>159.59710000000001</v>
      </c>
      <c r="L29" s="178">
        <v>208.81356</v>
      </c>
      <c r="M29" s="159">
        <v>207.75466</v>
      </c>
      <c r="N29" s="171">
        <v>2166.29196</v>
      </c>
      <c r="O29" s="126"/>
      <c r="P29" s="126"/>
      <c r="Q29" s="126"/>
      <c r="R29" s="126"/>
      <c r="S29" s="126"/>
    </row>
    <row r="30" spans="1:19" x14ac:dyDescent="0.25">
      <c r="A30" s="163" t="s">
        <v>11</v>
      </c>
      <c r="B30" s="178">
        <v>584.34407999999996</v>
      </c>
      <c r="C30" s="178">
        <v>669.16982999999993</v>
      </c>
      <c r="D30" s="178">
        <v>751.62420000000009</v>
      </c>
      <c r="E30" s="178">
        <v>474.38914</v>
      </c>
      <c r="F30" s="178">
        <v>599.46001000000001</v>
      </c>
      <c r="G30" s="178">
        <v>627.91178000000002</v>
      </c>
      <c r="H30" s="178">
        <v>985.02945000000011</v>
      </c>
      <c r="I30" s="178">
        <v>679.60640999999998</v>
      </c>
      <c r="J30" s="178">
        <v>675.22867000000008</v>
      </c>
      <c r="K30" s="178">
        <v>622.39549999999997</v>
      </c>
      <c r="L30" s="178">
        <v>548.88171</v>
      </c>
      <c r="M30" s="159">
        <v>780.46018000000004</v>
      </c>
      <c r="N30" s="171">
        <v>7998.5009600000003</v>
      </c>
      <c r="O30" s="126"/>
      <c r="P30" s="126"/>
      <c r="Q30" s="126"/>
      <c r="R30" s="126"/>
      <c r="S30" s="126"/>
    </row>
    <row r="31" spans="1:19" x14ac:dyDescent="0.25">
      <c r="A31" s="163" t="s">
        <v>104</v>
      </c>
      <c r="B31" s="178">
        <v>272.84433000000001</v>
      </c>
      <c r="C31" s="178">
        <v>220.40964000000002</v>
      </c>
      <c r="D31" s="178">
        <v>198.15542000000002</v>
      </c>
      <c r="E31" s="178">
        <v>193.26870000000002</v>
      </c>
      <c r="F31" s="178">
        <v>171.35851</v>
      </c>
      <c r="G31" s="178">
        <v>182.31136999999998</v>
      </c>
      <c r="H31" s="178">
        <v>255.13711000000001</v>
      </c>
      <c r="I31" s="178">
        <v>291.89575000000002</v>
      </c>
      <c r="J31" s="178">
        <v>338.39792999999997</v>
      </c>
      <c r="K31" s="178">
        <v>292.22139000000004</v>
      </c>
      <c r="L31" s="178">
        <v>378.93299999999999</v>
      </c>
      <c r="M31" s="159">
        <v>273.04364000000004</v>
      </c>
      <c r="N31" s="171">
        <v>3067.9767900000002</v>
      </c>
      <c r="O31" s="126"/>
      <c r="P31" s="126"/>
      <c r="Q31" s="126"/>
      <c r="R31" s="126"/>
      <c r="S31" s="126"/>
    </row>
    <row r="32" spans="1:19" x14ac:dyDescent="0.25">
      <c r="A32" s="163" t="s">
        <v>75</v>
      </c>
      <c r="B32" s="178">
        <v>3643.1736299999998</v>
      </c>
      <c r="C32" s="178">
        <v>3823.0709100000004</v>
      </c>
      <c r="D32" s="178">
        <v>4268.29295</v>
      </c>
      <c r="E32" s="178">
        <v>3660.4023999999999</v>
      </c>
      <c r="F32" s="178">
        <v>3806.50306</v>
      </c>
      <c r="G32" s="178">
        <v>3580.7976100000001</v>
      </c>
      <c r="H32" s="178">
        <v>4144.0018300000002</v>
      </c>
      <c r="I32" s="178">
        <v>4706.9252300000007</v>
      </c>
      <c r="J32" s="178">
        <v>4411.4465999999993</v>
      </c>
      <c r="K32" s="178">
        <v>4120.9128000000001</v>
      </c>
      <c r="L32" s="178">
        <v>4670.4695600000005</v>
      </c>
      <c r="M32" s="159">
        <v>4921.3846199999998</v>
      </c>
      <c r="N32" s="171">
        <v>49757.381199999996</v>
      </c>
      <c r="O32" s="126"/>
      <c r="P32" s="126"/>
      <c r="Q32" s="126"/>
      <c r="R32" s="126"/>
      <c r="S32" s="126"/>
    </row>
    <row r="33" spans="1:19" x14ac:dyDescent="0.25">
      <c r="A33" s="163" t="s">
        <v>105</v>
      </c>
      <c r="B33" s="178">
        <v>647.93624999999997</v>
      </c>
      <c r="C33" s="178">
        <v>348.61278999999996</v>
      </c>
      <c r="D33" s="178">
        <v>369.28255000000001</v>
      </c>
      <c r="E33" s="178">
        <v>283.17712999999998</v>
      </c>
      <c r="F33" s="178">
        <v>263.02434000000005</v>
      </c>
      <c r="G33" s="178">
        <v>883.34774000000004</v>
      </c>
      <c r="H33" s="178">
        <v>310.30268000000001</v>
      </c>
      <c r="I33" s="178">
        <v>336.86955999999998</v>
      </c>
      <c r="J33" s="178">
        <v>345.18214</v>
      </c>
      <c r="K33" s="178">
        <v>361.83015</v>
      </c>
      <c r="L33" s="178">
        <v>414.21699999999998</v>
      </c>
      <c r="M33" s="159">
        <v>460.06144</v>
      </c>
      <c r="N33" s="171">
        <v>5023.8437699999995</v>
      </c>
      <c r="O33" s="151"/>
      <c r="P33" s="151"/>
      <c r="Q33" s="151"/>
      <c r="R33" s="151"/>
      <c r="S33" s="151"/>
    </row>
    <row r="34" spans="1:19" x14ac:dyDescent="0.25">
      <c r="A34" s="163" t="s">
        <v>106</v>
      </c>
      <c r="B34" s="178">
        <v>312.41509000000002</v>
      </c>
      <c r="C34" s="178">
        <v>269.95375000000001</v>
      </c>
      <c r="D34" s="178">
        <v>237.06725</v>
      </c>
      <c r="E34" s="178">
        <v>157.21475000000001</v>
      </c>
      <c r="F34" s="178">
        <v>154.29229000000001</v>
      </c>
      <c r="G34" s="178">
        <v>158.09586000000002</v>
      </c>
      <c r="H34" s="178">
        <v>337.30786999999998</v>
      </c>
      <c r="I34" s="178">
        <v>351.08721000000003</v>
      </c>
      <c r="J34" s="178">
        <v>386.66053000000005</v>
      </c>
      <c r="K34" s="178">
        <v>441.94337000000002</v>
      </c>
      <c r="L34" s="178">
        <v>548.47077999999999</v>
      </c>
      <c r="M34" s="159">
        <v>601.33190000000002</v>
      </c>
      <c r="N34" s="171">
        <v>3955.8406500000006</v>
      </c>
      <c r="O34" s="151"/>
      <c r="P34" s="151"/>
      <c r="Q34" s="151"/>
      <c r="R34" s="151"/>
      <c r="S34" s="151"/>
    </row>
    <row r="35" spans="1:19" x14ac:dyDescent="0.25">
      <c r="A35" s="163" t="s">
        <v>13</v>
      </c>
      <c r="B35" s="178">
        <v>93.610330000000005</v>
      </c>
      <c r="C35" s="178">
        <v>307.81837999999999</v>
      </c>
      <c r="D35" s="178">
        <v>285.45431000000002</v>
      </c>
      <c r="E35" s="178">
        <v>258.66885000000002</v>
      </c>
      <c r="F35" s="178">
        <v>267.66221000000002</v>
      </c>
      <c r="G35" s="178">
        <v>277.96800999999999</v>
      </c>
      <c r="H35" s="178">
        <v>277.31306000000001</v>
      </c>
      <c r="I35" s="178">
        <v>288.73328000000004</v>
      </c>
      <c r="J35" s="178">
        <v>305.88120000000004</v>
      </c>
      <c r="K35" s="178">
        <v>313.61063000000001</v>
      </c>
      <c r="L35" s="178">
        <v>121.94113</v>
      </c>
      <c r="M35" s="159">
        <v>313.67034000000001</v>
      </c>
      <c r="N35" s="171">
        <v>3112.3317300000003</v>
      </c>
      <c r="O35" s="151"/>
      <c r="P35" s="151"/>
      <c r="Q35" s="151"/>
      <c r="R35" s="151"/>
      <c r="S35" s="151"/>
    </row>
    <row r="36" spans="1:19" x14ac:dyDescent="0.25">
      <c r="A36" s="163" t="s">
        <v>29</v>
      </c>
      <c r="B36" s="178">
        <v>1843.4450900000002</v>
      </c>
      <c r="C36" s="178">
        <v>2045.845</v>
      </c>
      <c r="D36" s="178">
        <v>1352.64886</v>
      </c>
      <c r="E36" s="178">
        <v>1537.624</v>
      </c>
      <c r="F36" s="178">
        <v>1576.5008600000001</v>
      </c>
      <c r="G36" s="178">
        <v>1760.5181500000001</v>
      </c>
      <c r="H36" s="178">
        <v>1811.8376799999999</v>
      </c>
      <c r="I36" s="178">
        <v>1882.1847600000001</v>
      </c>
      <c r="J36" s="178">
        <v>2056.2616899999998</v>
      </c>
      <c r="K36" s="178">
        <v>1870.3370400000001</v>
      </c>
      <c r="L36" s="178">
        <v>1772.6810500000001</v>
      </c>
      <c r="M36" s="159">
        <v>1936.21037</v>
      </c>
      <c r="N36" s="171">
        <v>21446.094549999998</v>
      </c>
      <c r="O36" s="151"/>
      <c r="P36" s="151"/>
      <c r="Q36" s="151"/>
      <c r="R36" s="151"/>
      <c r="S36" s="151"/>
    </row>
    <row r="37" spans="1:19" s="110" customFormat="1" x14ac:dyDescent="0.25">
      <c r="A37" s="168" t="s">
        <v>107</v>
      </c>
      <c r="B37" s="178">
        <v>889.36612000000002</v>
      </c>
      <c r="C37" s="178">
        <v>229.16876000000002</v>
      </c>
      <c r="D37" s="178">
        <v>170.2757</v>
      </c>
      <c r="E37" s="178">
        <v>823.30173000000002</v>
      </c>
      <c r="F37" s="178">
        <v>226.75420000000003</v>
      </c>
      <c r="G37" s="178">
        <v>197.10264999999998</v>
      </c>
      <c r="H37" s="178">
        <v>857.26490999999999</v>
      </c>
      <c r="I37" s="178">
        <v>196.32771</v>
      </c>
      <c r="J37" s="178">
        <v>275.43286000000001</v>
      </c>
      <c r="K37" s="178">
        <v>960.53932000000009</v>
      </c>
      <c r="L37" s="178">
        <v>162.06568999999999</v>
      </c>
      <c r="M37" s="172">
        <v>254.24447000000001</v>
      </c>
      <c r="N37" s="171">
        <v>5241.8441199999997</v>
      </c>
      <c r="O37" s="173"/>
      <c r="P37" s="173"/>
      <c r="Q37" s="173"/>
      <c r="R37" s="151"/>
      <c r="S37" s="151"/>
    </row>
    <row r="38" spans="1:19" x14ac:dyDescent="0.25">
      <c r="A38" s="163" t="s">
        <v>14</v>
      </c>
      <c r="B38" s="178">
        <v>1963.9392600000001</v>
      </c>
      <c r="C38" s="178">
        <v>2046.2543600000001</v>
      </c>
      <c r="D38" s="178">
        <v>1532.1774399999999</v>
      </c>
      <c r="E38" s="178">
        <v>1829.6626400000002</v>
      </c>
      <c r="F38" s="178">
        <v>1690.3996200000001</v>
      </c>
      <c r="G38" s="178">
        <v>1840.4168</v>
      </c>
      <c r="H38" s="178">
        <v>2580.5266499999998</v>
      </c>
      <c r="I38" s="178">
        <v>2262.6182899999999</v>
      </c>
      <c r="J38" s="178">
        <v>2115.3412499999999</v>
      </c>
      <c r="K38" s="178">
        <v>2249.5877</v>
      </c>
      <c r="L38" s="178">
        <v>2472.0373799999998</v>
      </c>
      <c r="M38" s="159">
        <v>2491.16246</v>
      </c>
      <c r="N38" s="171">
        <v>25074.123849999996</v>
      </c>
      <c r="O38" s="151"/>
      <c r="P38" s="151"/>
      <c r="Q38" s="151"/>
      <c r="R38" s="151"/>
      <c r="S38" s="151"/>
    </row>
    <row r="39" spans="1:19" ht="12.6" customHeight="1" x14ac:dyDescent="0.25">
      <c r="A39" s="163" t="s">
        <v>108</v>
      </c>
      <c r="B39" s="178">
        <v>37.418730000000004</v>
      </c>
      <c r="C39" s="178">
        <v>32.97287</v>
      </c>
      <c r="D39" s="178">
        <v>32.06559</v>
      </c>
      <c r="E39" s="178">
        <v>32.707929999999998</v>
      </c>
      <c r="F39" s="178">
        <v>26.88072</v>
      </c>
      <c r="G39" s="178">
        <v>26.575620000000001</v>
      </c>
      <c r="H39" s="178">
        <v>30.28387</v>
      </c>
      <c r="I39" s="178">
        <v>35.964120000000001</v>
      </c>
      <c r="J39" s="178">
        <v>29.275690000000001</v>
      </c>
      <c r="K39" s="178">
        <v>31.794040000000003</v>
      </c>
      <c r="L39" s="178">
        <v>37.936090000000007</v>
      </c>
      <c r="M39" s="159">
        <v>26.593040000000002</v>
      </c>
      <c r="N39" s="171">
        <v>380.46830999999997</v>
      </c>
      <c r="O39" s="151"/>
      <c r="P39" s="151"/>
      <c r="Q39" s="151"/>
      <c r="R39" s="151"/>
      <c r="S39" s="151"/>
    </row>
    <row r="40" spans="1:19" x14ac:dyDescent="0.25">
      <c r="A40" s="163" t="s">
        <v>109</v>
      </c>
      <c r="B40" s="178">
        <v>2070.8981699999999</v>
      </c>
      <c r="C40" s="178">
        <v>2009.3419000000001</v>
      </c>
      <c r="D40" s="178">
        <v>1709.97315</v>
      </c>
      <c r="E40" s="178">
        <v>1670.46369</v>
      </c>
      <c r="F40" s="178">
        <v>1522.3768300000002</v>
      </c>
      <c r="G40" s="178">
        <v>1642.7321100000001</v>
      </c>
      <c r="H40" s="178">
        <v>2115.7847600000005</v>
      </c>
      <c r="I40" s="178">
        <v>2235.3392600000002</v>
      </c>
      <c r="J40" s="178">
        <v>2159.3350800000003</v>
      </c>
      <c r="K40" s="178">
        <v>2062.1343099999999</v>
      </c>
      <c r="L40" s="178">
        <v>2126.3061699999998</v>
      </c>
      <c r="M40" s="159">
        <v>2173.4133999999999</v>
      </c>
      <c r="N40" s="171">
        <v>23498.098830000003</v>
      </c>
      <c r="O40" s="151"/>
      <c r="P40" s="151"/>
      <c r="Q40" s="151"/>
      <c r="R40" s="151"/>
      <c r="S40" s="151"/>
    </row>
    <row r="41" spans="1:19" x14ac:dyDescent="0.25">
      <c r="A41" s="163" t="s">
        <v>16</v>
      </c>
      <c r="B41" s="178">
        <v>987.36138000000005</v>
      </c>
      <c r="C41" s="178">
        <v>988.19822999999997</v>
      </c>
      <c r="D41" s="178">
        <v>796.35720000000003</v>
      </c>
      <c r="E41" s="178">
        <v>714.64225999999996</v>
      </c>
      <c r="F41" s="178">
        <v>829.90751</v>
      </c>
      <c r="G41" s="178">
        <v>818.98944000000006</v>
      </c>
      <c r="H41" s="178">
        <v>942.22904000000005</v>
      </c>
      <c r="I41" s="178">
        <v>891.17793000000006</v>
      </c>
      <c r="J41" s="178">
        <v>935.17157000000009</v>
      </c>
      <c r="K41" s="178">
        <v>845.94196999999997</v>
      </c>
      <c r="L41" s="178">
        <v>985.36772999999994</v>
      </c>
      <c r="M41" s="159">
        <v>1053.90678</v>
      </c>
      <c r="N41" s="171">
        <v>10789.251040000001</v>
      </c>
      <c r="O41" s="151"/>
      <c r="P41" s="151"/>
      <c r="Q41" s="151"/>
      <c r="R41" s="151"/>
      <c r="S41" s="151"/>
    </row>
    <row r="42" spans="1:19" x14ac:dyDescent="0.25">
      <c r="A42" s="163" t="s">
        <v>17</v>
      </c>
      <c r="B42" s="178">
        <v>30.73639</v>
      </c>
      <c r="C42" s="178">
        <v>33.093590000000006</v>
      </c>
      <c r="D42" s="178">
        <v>53.015520000000002</v>
      </c>
      <c r="E42" s="178">
        <v>19.139089999999999</v>
      </c>
      <c r="F42" s="178">
        <v>33.309270000000005</v>
      </c>
      <c r="G42" s="178">
        <v>29.918869999999998</v>
      </c>
      <c r="H42" s="178">
        <v>39.704800000000006</v>
      </c>
      <c r="I42" s="178">
        <v>24.384630000000001</v>
      </c>
      <c r="J42" s="178">
        <v>35.451219999999999</v>
      </c>
      <c r="K42" s="178">
        <v>26.514530000000001</v>
      </c>
      <c r="L42" s="178">
        <v>27.95055</v>
      </c>
      <c r="M42" s="159">
        <v>25.856600000000004</v>
      </c>
      <c r="N42" s="171">
        <v>379.07506000000001</v>
      </c>
      <c r="O42" s="151"/>
      <c r="P42" s="151"/>
      <c r="Q42" s="151"/>
      <c r="R42" s="151"/>
      <c r="S42" s="151"/>
    </row>
    <row r="43" spans="1:19" x14ac:dyDescent="0.25">
      <c r="A43" s="163" t="s">
        <v>74</v>
      </c>
      <c r="B43" s="178">
        <v>16350.95052</v>
      </c>
      <c r="C43" s="178">
        <v>14455.87232</v>
      </c>
      <c r="D43" s="178">
        <v>15910.277950000002</v>
      </c>
      <c r="E43" s="178">
        <v>15657.8205</v>
      </c>
      <c r="F43" s="178">
        <v>17929.26902</v>
      </c>
      <c r="G43" s="178">
        <v>17451.067999999999</v>
      </c>
      <c r="H43" s="178">
        <v>17894.350050000001</v>
      </c>
      <c r="I43" s="178">
        <v>18605.611719999997</v>
      </c>
      <c r="J43" s="178">
        <v>20135.80384</v>
      </c>
      <c r="K43" s="178">
        <v>17411.196230000001</v>
      </c>
      <c r="L43" s="178">
        <v>19298.936140000002</v>
      </c>
      <c r="M43" s="159">
        <v>22419.08179</v>
      </c>
      <c r="N43" s="171">
        <v>213520.23808000001</v>
      </c>
      <c r="O43" s="151"/>
      <c r="P43" s="151"/>
      <c r="Q43" s="151"/>
      <c r="R43" s="151"/>
      <c r="S43" s="151"/>
    </row>
    <row r="44" spans="1:19" x14ac:dyDescent="0.25">
      <c r="A44" s="163" t="s">
        <v>18</v>
      </c>
      <c r="B44" s="178">
        <v>1711.5236100000002</v>
      </c>
      <c r="C44" s="178">
        <v>2312.2304900000004</v>
      </c>
      <c r="D44" s="178">
        <v>3000.8714199999999</v>
      </c>
      <c r="E44" s="178">
        <v>2702.3170800000003</v>
      </c>
      <c r="F44" s="178">
        <v>2870.9845599999999</v>
      </c>
      <c r="G44" s="178">
        <v>2606.21218</v>
      </c>
      <c r="H44" s="178">
        <v>2831.8283300000003</v>
      </c>
      <c r="I44" s="178">
        <v>2627.5122700000002</v>
      </c>
      <c r="J44" s="178">
        <v>2386.66318</v>
      </c>
      <c r="K44" s="178">
        <v>2151.2242500000002</v>
      </c>
      <c r="L44" s="178">
        <v>2908.4084700000003</v>
      </c>
      <c r="M44" s="159">
        <v>2521.63823</v>
      </c>
      <c r="N44" s="171">
        <v>30631.414069999995</v>
      </c>
      <c r="O44" s="151"/>
      <c r="P44" s="151"/>
      <c r="Q44" s="151"/>
      <c r="R44" s="151"/>
      <c r="S44" s="151"/>
    </row>
    <row r="45" spans="1:19" ht="13.2" customHeight="1" x14ac:dyDescent="0.25">
      <c r="A45" s="163" t="s">
        <v>30</v>
      </c>
      <c r="B45" s="178">
        <v>92.358150000000009</v>
      </c>
      <c r="C45" s="178">
        <v>54.507080000000002</v>
      </c>
      <c r="D45" s="178">
        <v>59.186080000000004</v>
      </c>
      <c r="E45" s="178">
        <v>83.725660000000005</v>
      </c>
      <c r="F45" s="178">
        <v>104.77718</v>
      </c>
      <c r="G45" s="178">
        <v>122.36026000000001</v>
      </c>
      <c r="H45" s="178">
        <v>91.016720000000007</v>
      </c>
      <c r="I45" s="178">
        <v>125.31105000000001</v>
      </c>
      <c r="J45" s="178">
        <v>102.05676000000001</v>
      </c>
      <c r="K45" s="178">
        <v>79.362369999999999</v>
      </c>
      <c r="L45" s="178">
        <v>91.480829999999997</v>
      </c>
      <c r="M45" s="159">
        <v>94.676330000000007</v>
      </c>
      <c r="N45" s="171">
        <v>1100.8184699999999</v>
      </c>
      <c r="O45" s="151"/>
      <c r="P45" s="151"/>
      <c r="Q45" s="151"/>
      <c r="R45" s="151"/>
      <c r="S45" s="151"/>
    </row>
    <row r="46" spans="1:19" ht="13.95" customHeight="1" x14ac:dyDescent="0.25">
      <c r="A46" s="163" t="s">
        <v>110</v>
      </c>
      <c r="B46" s="178">
        <v>490.12566999999996</v>
      </c>
      <c r="C46" s="178">
        <v>460.64497999999998</v>
      </c>
      <c r="D46" s="178">
        <v>469.73183</v>
      </c>
      <c r="E46" s="178">
        <v>479.26011</v>
      </c>
      <c r="F46" s="178">
        <v>399.69844000000001</v>
      </c>
      <c r="G46" s="178">
        <v>438.58426000000003</v>
      </c>
      <c r="H46" s="178">
        <v>492.94384000000002</v>
      </c>
      <c r="I46" s="178">
        <v>508.84516000000002</v>
      </c>
      <c r="J46" s="178">
        <v>501.27204999999998</v>
      </c>
      <c r="K46" s="178">
        <v>492.78682000000003</v>
      </c>
      <c r="L46" s="178">
        <v>555.05569000000003</v>
      </c>
      <c r="M46" s="159">
        <v>543.04844000000003</v>
      </c>
      <c r="N46" s="171">
        <v>5831.9972899999993</v>
      </c>
      <c r="O46" s="151"/>
      <c r="P46" s="151"/>
      <c r="Q46" s="151"/>
      <c r="R46" s="151"/>
      <c r="S46" s="151"/>
    </row>
    <row r="47" spans="1:19" x14ac:dyDescent="0.25">
      <c r="A47" s="163" t="s">
        <v>111</v>
      </c>
      <c r="B47" s="178">
        <v>4770.04421</v>
      </c>
      <c r="C47" s="178">
        <v>5195.5114699999995</v>
      </c>
      <c r="D47" s="178">
        <v>5199.4572099999996</v>
      </c>
      <c r="E47" s="178">
        <v>3969.77612</v>
      </c>
      <c r="F47" s="178">
        <v>4684.3225499999999</v>
      </c>
      <c r="G47" s="178">
        <v>4853.6920700000001</v>
      </c>
      <c r="H47" s="178">
        <v>5251.1201700000001</v>
      </c>
      <c r="I47" s="178">
        <v>5624.4992899999997</v>
      </c>
      <c r="J47" s="178">
        <v>5325.0625700000001</v>
      </c>
      <c r="K47" s="178">
        <v>4996.2064</v>
      </c>
      <c r="L47" s="178">
        <v>5632.2301799999996</v>
      </c>
      <c r="M47" s="159">
        <v>5016.2485700000007</v>
      </c>
      <c r="N47" s="171">
        <v>60518.170810000003</v>
      </c>
      <c r="O47" s="151"/>
      <c r="P47" s="151"/>
      <c r="Q47" s="151"/>
      <c r="R47" s="151"/>
      <c r="S47" s="151"/>
    </row>
    <row r="48" spans="1:19" ht="13.95" customHeight="1" x14ac:dyDescent="0.25">
      <c r="A48" s="168" t="s">
        <v>112</v>
      </c>
      <c r="B48" s="178">
        <v>39.636919999999996</v>
      </c>
      <c r="C48" s="178">
        <v>104.76544</v>
      </c>
      <c r="D48" s="178">
        <v>46.046330000000005</v>
      </c>
      <c r="E48" s="178">
        <v>98.584410000000005</v>
      </c>
      <c r="F48" s="178">
        <v>85.060090000000002</v>
      </c>
      <c r="G48" s="178">
        <v>27.995290000000001</v>
      </c>
      <c r="H48" s="178">
        <v>31.89273</v>
      </c>
      <c r="I48" s="178">
        <v>83.201719999999995</v>
      </c>
      <c r="J48" s="178">
        <v>69.47278</v>
      </c>
      <c r="K48" s="178">
        <v>74.48706</v>
      </c>
      <c r="L48" s="178">
        <v>114.19895</v>
      </c>
      <c r="M48" s="159">
        <v>164.20930000000001</v>
      </c>
      <c r="N48" s="171">
        <v>939.55101999999999</v>
      </c>
      <c r="O48" s="151"/>
      <c r="P48" s="151"/>
      <c r="Q48" s="151"/>
      <c r="R48" s="151"/>
      <c r="S48" s="151"/>
    </row>
    <row r="49" spans="1:19" x14ac:dyDescent="0.25">
      <c r="A49" s="163" t="s">
        <v>19</v>
      </c>
      <c r="B49" s="178">
        <v>1862.5567699999999</v>
      </c>
      <c r="C49" s="178">
        <v>2004.1129100000001</v>
      </c>
      <c r="D49" s="178">
        <v>1698.8613</v>
      </c>
      <c r="E49" s="178">
        <v>1769.4389100000001</v>
      </c>
      <c r="F49" s="178">
        <v>1375.3467700000001</v>
      </c>
      <c r="G49" s="178">
        <v>1496.71766</v>
      </c>
      <c r="H49" s="178">
        <v>1852.9815000000001</v>
      </c>
      <c r="I49" s="178">
        <v>2089.0592900000001</v>
      </c>
      <c r="J49" s="178">
        <v>2089.3417599999998</v>
      </c>
      <c r="K49" s="178">
        <v>2069.9498900000003</v>
      </c>
      <c r="L49" s="178">
        <v>2449.4193300000002</v>
      </c>
      <c r="M49" s="159">
        <v>2320.9287800000002</v>
      </c>
      <c r="N49" s="171">
        <v>23078.714870000003</v>
      </c>
      <c r="O49" s="151"/>
      <c r="P49" s="151"/>
      <c r="Q49" s="151"/>
      <c r="R49" s="151"/>
      <c r="S49" s="151"/>
    </row>
    <row r="50" spans="1:19" x14ac:dyDescent="0.25">
      <c r="A50" s="163" t="s">
        <v>20</v>
      </c>
      <c r="B50" s="178">
        <v>481.64885000000004</v>
      </c>
      <c r="C50" s="178">
        <v>748.72082999999998</v>
      </c>
      <c r="D50" s="178">
        <v>657.33785</v>
      </c>
      <c r="E50" s="178">
        <v>482.92732000000001</v>
      </c>
      <c r="F50" s="178">
        <v>313.26115000000004</v>
      </c>
      <c r="G50" s="178">
        <v>310.87778000000003</v>
      </c>
      <c r="H50" s="178">
        <v>467.70979999999997</v>
      </c>
      <c r="I50" s="178">
        <v>602.90746000000001</v>
      </c>
      <c r="J50" s="178">
        <v>622.06376</v>
      </c>
      <c r="K50" s="178">
        <v>596.60461999999995</v>
      </c>
      <c r="L50" s="178">
        <v>705.56043</v>
      </c>
      <c r="M50" s="159">
        <v>940.34523000000002</v>
      </c>
      <c r="N50" s="171">
        <v>6929.9650800000009</v>
      </c>
      <c r="O50" s="151"/>
      <c r="P50" s="151"/>
      <c r="Q50" s="151"/>
      <c r="R50" s="151"/>
      <c r="S50" s="151"/>
    </row>
    <row r="51" spans="1:19" x14ac:dyDescent="0.25">
      <c r="A51" s="166" t="s">
        <v>21</v>
      </c>
      <c r="B51" s="181">
        <v>1329.3528900000001</v>
      </c>
      <c r="C51" s="181">
        <v>1193.6224199999999</v>
      </c>
      <c r="D51" s="181">
        <v>1341.5905</v>
      </c>
      <c r="E51" s="181">
        <v>977.58053000000007</v>
      </c>
      <c r="F51" s="181">
        <v>1002.4539400000001</v>
      </c>
      <c r="G51" s="181">
        <v>1250.40924</v>
      </c>
      <c r="H51" s="181">
        <v>1174.5964799999999</v>
      </c>
      <c r="I51" s="181">
        <v>1160.72219</v>
      </c>
      <c r="J51" s="181">
        <v>1076.7655</v>
      </c>
      <c r="K51" s="181">
        <v>1296.2358200000001</v>
      </c>
      <c r="L51" s="181">
        <v>1090.8117199999999</v>
      </c>
      <c r="M51" s="167">
        <v>1058.8885299999999</v>
      </c>
      <c r="N51" s="182">
        <v>13953.029759999999</v>
      </c>
      <c r="O51" s="151"/>
      <c r="P51" s="151"/>
      <c r="Q51" s="151"/>
      <c r="R51" s="151"/>
      <c r="S51" s="151"/>
    </row>
    <row r="52" spans="1:19" ht="13.8" thickBot="1" x14ac:dyDescent="0.3">
      <c r="A52" s="179" t="s">
        <v>33</v>
      </c>
      <c r="B52" s="180">
        <v>150574.96401</v>
      </c>
      <c r="C52" s="180">
        <v>137977.83400999996</v>
      </c>
      <c r="D52" s="180">
        <v>142994.02921000001</v>
      </c>
      <c r="E52" s="180">
        <v>138752.30035999999</v>
      </c>
      <c r="F52" s="180">
        <v>143600.39571000007</v>
      </c>
      <c r="G52" s="180">
        <v>146293.74559999997</v>
      </c>
      <c r="H52" s="180">
        <v>157856.88021999999</v>
      </c>
      <c r="I52" s="180">
        <v>159112.36301</v>
      </c>
      <c r="J52" s="180">
        <v>163034.96009000007</v>
      </c>
      <c r="K52" s="180">
        <v>160771.59334999995</v>
      </c>
      <c r="L52" s="180">
        <v>165174.32962000003</v>
      </c>
      <c r="M52" s="180">
        <v>171366.77296999999</v>
      </c>
      <c r="N52" s="180">
        <v>1837510.1681599999</v>
      </c>
      <c r="O52" s="151"/>
      <c r="P52" s="151"/>
      <c r="Q52" s="151"/>
      <c r="R52" s="158"/>
      <c r="S52" s="158"/>
    </row>
    <row r="53" spans="1:19" s="85" customFormat="1" x14ac:dyDescent="0.25">
      <c r="A53" s="161" t="s">
        <v>72</v>
      </c>
      <c r="B53" s="175"/>
      <c r="C53" s="175"/>
      <c r="D53" s="175"/>
      <c r="E53" s="176"/>
      <c r="F53" s="162"/>
      <c r="G53" s="162"/>
      <c r="H53" s="162"/>
      <c r="I53" s="162"/>
      <c r="J53" s="162"/>
      <c r="K53" s="162"/>
      <c r="L53" s="162"/>
      <c r="M53" s="162"/>
      <c r="N53" s="161"/>
      <c r="O53" s="160"/>
      <c r="P53" s="160"/>
      <c r="Q53" s="160"/>
      <c r="R53" s="160"/>
      <c r="S53" s="160"/>
    </row>
    <row r="54" spans="1:19" s="85" customFormat="1" ht="10.95" customHeight="1" x14ac:dyDescent="0.25">
      <c r="A54" s="281" t="s">
        <v>164</v>
      </c>
      <c r="B54" s="281"/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160"/>
      <c r="P54" s="160"/>
      <c r="Q54" s="160"/>
      <c r="R54" s="160"/>
      <c r="S54" s="160"/>
    </row>
    <row r="55" spans="1:19" s="85" customFormat="1" x14ac:dyDescent="0.25">
      <c r="A55" s="281"/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160"/>
      <c r="P55" s="160"/>
      <c r="Q55" s="160"/>
      <c r="R55" s="160"/>
      <c r="S55" s="160"/>
    </row>
    <row r="56" spans="1:19" s="85" customFormat="1" ht="12.75" customHeight="1" x14ac:dyDescent="0.25">
      <c r="A56" s="169" t="s">
        <v>162</v>
      </c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60"/>
      <c r="P56" s="160"/>
      <c r="Q56" s="160"/>
      <c r="R56" s="160"/>
      <c r="S56" s="160"/>
    </row>
    <row r="57" spans="1:19" x14ac:dyDescent="0.25">
      <c r="A57" s="174"/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51"/>
      <c r="P57" s="151"/>
      <c r="Q57" s="151"/>
      <c r="R57" s="151"/>
      <c r="S57" s="151"/>
    </row>
    <row r="58" spans="1:19" x14ac:dyDescent="0.25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</row>
    <row r="59" spans="1:19" x14ac:dyDescent="0.25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</row>
    <row r="60" spans="1:19" x14ac:dyDescent="0.25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</row>
    <row r="61" spans="1:19" x14ac:dyDescent="0.25">
      <c r="A61" s="151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51"/>
      <c r="O61" s="151"/>
      <c r="P61" s="151"/>
      <c r="Q61" s="151"/>
      <c r="R61" s="151"/>
      <c r="S61" s="151"/>
    </row>
    <row r="62" spans="1:19" x14ac:dyDescent="0.25">
      <c r="A62" s="151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51"/>
      <c r="O62" s="151"/>
      <c r="P62" s="151"/>
      <c r="Q62" s="151"/>
      <c r="R62" s="151"/>
      <c r="S62" s="151"/>
    </row>
    <row r="63" spans="1:19" x14ac:dyDescent="0.25">
      <c r="A63" s="151"/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51"/>
      <c r="O63" s="151"/>
      <c r="P63" s="151"/>
      <c r="Q63" s="151"/>
      <c r="R63" s="151"/>
      <c r="S63" s="151"/>
    </row>
    <row r="64" spans="1:19" x14ac:dyDescent="0.25">
      <c r="A64" s="151"/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51"/>
      <c r="O64" s="151"/>
      <c r="P64" s="151"/>
      <c r="Q64" s="151"/>
      <c r="R64" s="151"/>
      <c r="S64" s="151"/>
    </row>
    <row r="65" spans="1:19" x14ac:dyDescent="0.25">
      <c r="A65" s="126"/>
      <c r="B65" s="177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51"/>
      <c r="O65" s="151"/>
      <c r="P65" s="126"/>
      <c r="Q65" s="126"/>
      <c r="R65" s="126"/>
      <c r="S65" s="126"/>
    </row>
    <row r="66" spans="1:19" x14ac:dyDescent="0.25">
      <c r="A66" s="126"/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51"/>
      <c r="O66" s="151"/>
      <c r="P66" s="126"/>
      <c r="Q66" s="126"/>
      <c r="R66" s="126"/>
      <c r="S66" s="126"/>
    </row>
    <row r="67" spans="1:19" x14ac:dyDescent="0.25">
      <c r="A67" s="126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51"/>
      <c r="O67" s="151"/>
      <c r="P67" s="126"/>
      <c r="Q67" s="126"/>
      <c r="R67" s="126"/>
      <c r="S67" s="126"/>
    </row>
    <row r="68" spans="1:19" x14ac:dyDescent="0.25">
      <c r="A68" s="126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51"/>
      <c r="O68" s="151"/>
      <c r="P68" s="126"/>
      <c r="Q68" s="126"/>
      <c r="R68" s="126"/>
      <c r="S68" s="126"/>
    </row>
    <row r="69" spans="1:19" x14ac:dyDescent="0.25">
      <c r="A69" s="126"/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51"/>
      <c r="O69" s="151"/>
      <c r="P69" s="126"/>
      <c r="Q69" s="126"/>
      <c r="R69" s="126"/>
      <c r="S69" s="126"/>
    </row>
    <row r="70" spans="1:19" x14ac:dyDescent="0.25">
      <c r="A70" s="126"/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51"/>
      <c r="O70" s="151"/>
      <c r="P70" s="126"/>
      <c r="Q70" s="126"/>
      <c r="R70" s="126"/>
      <c r="S70" s="126"/>
    </row>
    <row r="71" spans="1:19" x14ac:dyDescent="0.25">
      <c r="A71" s="126"/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51"/>
      <c r="O71" s="151"/>
      <c r="P71" s="126"/>
      <c r="Q71" s="126"/>
      <c r="R71" s="126"/>
      <c r="S71" s="126"/>
    </row>
    <row r="72" spans="1:19" x14ac:dyDescent="0.25">
      <c r="A72" s="126"/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51"/>
      <c r="O72" s="151"/>
      <c r="P72" s="126"/>
      <c r="Q72" s="126"/>
      <c r="R72" s="126"/>
      <c r="S72" s="126"/>
    </row>
    <row r="73" spans="1:19" x14ac:dyDescent="0.25">
      <c r="A73" s="126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51"/>
      <c r="O73" s="151"/>
      <c r="P73" s="126"/>
      <c r="Q73" s="126"/>
      <c r="R73" s="126"/>
      <c r="S73" s="126"/>
    </row>
    <row r="74" spans="1:19" x14ac:dyDescent="0.25">
      <c r="A74" s="126"/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51"/>
      <c r="O74" s="151"/>
      <c r="P74" s="126"/>
      <c r="Q74" s="126"/>
      <c r="R74" s="126"/>
      <c r="S74" s="126"/>
    </row>
    <row r="75" spans="1:19" x14ac:dyDescent="0.25">
      <c r="A75" s="126"/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51"/>
      <c r="O75" s="151"/>
      <c r="P75" s="126"/>
      <c r="Q75" s="126"/>
      <c r="R75" s="126"/>
      <c r="S75" s="126"/>
    </row>
    <row r="76" spans="1:19" x14ac:dyDescent="0.25">
      <c r="A76" s="126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51"/>
      <c r="O76" s="151"/>
      <c r="P76" s="126"/>
      <c r="Q76" s="126"/>
      <c r="R76" s="126"/>
      <c r="S76" s="126"/>
    </row>
    <row r="77" spans="1:19" x14ac:dyDescent="0.25">
      <c r="A77" s="126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51"/>
      <c r="O77" s="151"/>
      <c r="P77" s="126"/>
      <c r="Q77" s="126"/>
      <c r="R77" s="126"/>
      <c r="S77" s="126"/>
    </row>
    <row r="78" spans="1:19" x14ac:dyDescent="0.25">
      <c r="A78" s="126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51"/>
      <c r="O78" s="151" t="s">
        <v>113</v>
      </c>
      <c r="P78" s="126"/>
      <c r="Q78" s="126"/>
      <c r="R78" s="126"/>
      <c r="S78" s="126"/>
    </row>
    <row r="79" spans="1:19" x14ac:dyDescent="0.25">
      <c r="A79" s="126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51"/>
      <c r="O79" s="151"/>
      <c r="P79" s="126"/>
      <c r="Q79" s="126"/>
      <c r="R79" s="126"/>
      <c r="S79" s="126"/>
    </row>
    <row r="80" spans="1:19" x14ac:dyDescent="0.25">
      <c r="A80" s="126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51"/>
      <c r="O80" s="151"/>
      <c r="P80" s="126"/>
      <c r="Q80" s="126"/>
      <c r="R80" s="126"/>
      <c r="S80" s="126"/>
    </row>
    <row r="81" spans="1:19" x14ac:dyDescent="0.25">
      <c r="A81" s="126"/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51" t="s">
        <v>113</v>
      </c>
      <c r="O81" s="126"/>
      <c r="P81" s="126"/>
      <c r="Q81" s="126"/>
      <c r="R81" s="126"/>
      <c r="S81" s="126"/>
    </row>
    <row r="82" spans="1:19" x14ac:dyDescent="0.25">
      <c r="A82" s="126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51"/>
      <c r="O82" s="126"/>
      <c r="P82" s="126"/>
      <c r="Q82" s="126"/>
      <c r="R82" s="126"/>
      <c r="S82" s="126"/>
    </row>
    <row r="83" spans="1:19" x14ac:dyDescent="0.25">
      <c r="A83" s="126"/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51"/>
      <c r="O83" s="126"/>
      <c r="P83" s="126"/>
      <c r="Q83" s="126"/>
      <c r="R83" s="126"/>
      <c r="S83" s="126"/>
    </row>
    <row r="84" spans="1:19" x14ac:dyDescent="0.25">
      <c r="A84" s="126"/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51"/>
      <c r="O84" s="126"/>
      <c r="P84" s="126"/>
      <c r="Q84" s="126"/>
      <c r="R84" s="126"/>
      <c r="S84" s="126"/>
    </row>
    <row r="85" spans="1:19" x14ac:dyDescent="0.25">
      <c r="A85" s="126"/>
      <c r="B85" s="177"/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51"/>
      <c r="O85" s="126"/>
      <c r="P85" s="126"/>
      <c r="Q85" s="126"/>
      <c r="R85" s="126"/>
      <c r="S85" s="126"/>
    </row>
    <row r="86" spans="1:19" x14ac:dyDescent="0.25">
      <c r="A86" s="126"/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51"/>
      <c r="O86" s="126"/>
      <c r="P86" s="126"/>
      <c r="Q86" s="126"/>
      <c r="R86" s="126"/>
      <c r="S86" s="126"/>
    </row>
    <row r="87" spans="1:19" x14ac:dyDescent="0.25">
      <c r="A87" s="126"/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51"/>
      <c r="O87" s="126"/>
      <c r="P87" s="126"/>
      <c r="Q87" s="126"/>
      <c r="R87" s="126"/>
      <c r="S87" s="126"/>
    </row>
    <row r="88" spans="1:19" x14ac:dyDescent="0.25">
      <c r="A88" s="126"/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51"/>
      <c r="O88" s="126"/>
      <c r="P88" s="126"/>
      <c r="Q88" s="126"/>
      <c r="R88" s="126"/>
      <c r="S88" s="126"/>
    </row>
    <row r="89" spans="1:19" x14ac:dyDescent="0.25">
      <c r="A89" s="126"/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51"/>
      <c r="O89" s="126"/>
      <c r="P89" s="126"/>
      <c r="Q89" s="126"/>
      <c r="R89" s="126"/>
      <c r="S89" s="126"/>
    </row>
    <row r="90" spans="1:19" x14ac:dyDescent="0.25">
      <c r="A90" s="126"/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51"/>
      <c r="O90" s="126"/>
      <c r="P90" s="126"/>
      <c r="Q90" s="126"/>
      <c r="R90" s="126"/>
      <c r="S90" s="126"/>
    </row>
    <row r="91" spans="1:19" x14ac:dyDescent="0.25">
      <c r="A91" s="126"/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51"/>
      <c r="O91" s="126"/>
      <c r="P91" s="126"/>
      <c r="Q91" s="126"/>
      <c r="R91" s="126"/>
      <c r="S91" s="126"/>
    </row>
    <row r="92" spans="1:19" x14ac:dyDescent="0.25">
      <c r="A92" s="126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51"/>
      <c r="O92" s="126"/>
      <c r="P92" s="126"/>
      <c r="Q92" s="126"/>
      <c r="R92" s="126"/>
      <c r="S92" s="126"/>
    </row>
    <row r="93" spans="1:19" x14ac:dyDescent="0.25">
      <c r="A93" s="126"/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51"/>
      <c r="O93" s="126"/>
      <c r="P93" s="126"/>
      <c r="Q93" s="126"/>
      <c r="R93" s="126"/>
      <c r="S93" s="126"/>
    </row>
    <row r="94" spans="1:19" x14ac:dyDescent="0.25">
      <c r="A94" s="126"/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51"/>
      <c r="O94" s="126"/>
      <c r="P94" s="126"/>
      <c r="Q94" s="126"/>
      <c r="R94" s="126"/>
      <c r="S94" s="126"/>
    </row>
    <row r="95" spans="1:19" x14ac:dyDescent="0.25">
      <c r="A95" s="126"/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51"/>
      <c r="O95" s="126"/>
      <c r="P95" s="126"/>
      <c r="Q95" s="126"/>
      <c r="R95" s="126"/>
      <c r="S95" s="126"/>
    </row>
    <row r="96" spans="1:19" x14ac:dyDescent="0.25">
      <c r="A96" s="126"/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51"/>
      <c r="O96" s="126"/>
      <c r="P96" s="126"/>
      <c r="Q96" s="126"/>
      <c r="R96" s="126"/>
      <c r="S96" s="126"/>
    </row>
    <row r="97" spans="1:19" x14ac:dyDescent="0.25">
      <c r="A97" s="126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26"/>
      <c r="O97" s="126"/>
      <c r="P97" s="126"/>
      <c r="Q97" s="126"/>
      <c r="R97" s="126"/>
      <c r="S97" s="126"/>
    </row>
    <row r="98" spans="1:19" x14ac:dyDescent="0.25">
      <c r="A98" s="126"/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26"/>
      <c r="O98" s="126"/>
      <c r="P98" s="126"/>
      <c r="Q98" s="126"/>
      <c r="R98" s="126"/>
      <c r="S98" s="126"/>
    </row>
    <row r="99" spans="1:19" x14ac:dyDescent="0.25">
      <c r="A99" s="126"/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26"/>
      <c r="O99" s="126"/>
      <c r="P99" s="126"/>
      <c r="Q99" s="126"/>
      <c r="R99" s="126"/>
      <c r="S99" s="126"/>
    </row>
    <row r="100" spans="1:19" x14ac:dyDescent="0.25">
      <c r="A100" s="126"/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26"/>
      <c r="O100" s="126"/>
      <c r="P100" s="126"/>
      <c r="Q100" s="126"/>
      <c r="R100" s="126"/>
      <c r="S100" s="126"/>
    </row>
    <row r="101" spans="1:19" x14ac:dyDescent="0.25">
      <c r="A101" s="126"/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26"/>
      <c r="O101" s="126"/>
      <c r="P101" s="126"/>
      <c r="Q101" s="126"/>
      <c r="R101" s="126"/>
      <c r="S101" s="126"/>
    </row>
    <row r="102" spans="1:19" x14ac:dyDescent="0.25">
      <c r="A102" s="126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26"/>
      <c r="O102" s="126"/>
      <c r="P102" s="126"/>
      <c r="Q102" s="126"/>
      <c r="R102" s="126"/>
      <c r="S102" s="126"/>
    </row>
    <row r="103" spans="1:19" x14ac:dyDescent="0.25">
      <c r="A103" s="126"/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26"/>
      <c r="O103" s="126"/>
      <c r="P103" s="126"/>
      <c r="Q103" s="126"/>
      <c r="R103" s="126"/>
      <c r="S103" s="126"/>
    </row>
    <row r="104" spans="1:19" x14ac:dyDescent="0.25">
      <c r="A104" s="126"/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26"/>
      <c r="O104" s="126"/>
      <c r="P104" s="126"/>
      <c r="Q104" s="126"/>
      <c r="R104" s="126"/>
      <c r="S104" s="126"/>
    </row>
    <row r="105" spans="1:19" x14ac:dyDescent="0.25">
      <c r="A105" s="126"/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26"/>
      <c r="O105" s="126"/>
      <c r="P105" s="126"/>
      <c r="Q105" s="126"/>
      <c r="R105" s="126"/>
      <c r="S105" s="126"/>
    </row>
    <row r="106" spans="1:19" x14ac:dyDescent="0.25">
      <c r="A106" s="126"/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26"/>
      <c r="O106" s="126"/>
      <c r="P106" s="126"/>
      <c r="Q106" s="126"/>
      <c r="R106" s="126"/>
      <c r="S106" s="126"/>
    </row>
    <row r="107" spans="1:19" x14ac:dyDescent="0.25">
      <c r="A107" s="126"/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26"/>
      <c r="O107" s="126"/>
      <c r="P107" s="126"/>
      <c r="Q107" s="126"/>
      <c r="R107" s="126"/>
      <c r="S107" s="126"/>
    </row>
    <row r="108" spans="1:19" x14ac:dyDescent="0.25">
      <c r="A108" s="126"/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26"/>
      <c r="O108" s="126"/>
      <c r="P108" s="126"/>
      <c r="Q108" s="126"/>
      <c r="R108" s="126"/>
      <c r="S108" s="126"/>
    </row>
    <row r="109" spans="1:19" x14ac:dyDescent="0.25">
      <c r="A109" s="126"/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26"/>
      <c r="O109" s="126"/>
      <c r="P109" s="126"/>
      <c r="Q109" s="126"/>
      <c r="R109" s="126"/>
      <c r="S109" s="126"/>
    </row>
    <row r="110" spans="1:19" x14ac:dyDescent="0.25">
      <c r="A110" s="126"/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26"/>
      <c r="O110" s="126"/>
      <c r="P110" s="126"/>
      <c r="Q110" s="126"/>
      <c r="R110" s="126"/>
      <c r="S110" s="126"/>
    </row>
    <row r="111" spans="1:19" x14ac:dyDescent="0.25">
      <c r="A111" s="126"/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26"/>
      <c r="O111" s="126"/>
      <c r="P111" s="126"/>
      <c r="Q111" s="126"/>
      <c r="R111" s="126"/>
      <c r="S111" s="126"/>
    </row>
    <row r="112" spans="1:19" x14ac:dyDescent="0.25">
      <c r="A112" s="126"/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26"/>
      <c r="O112" s="126"/>
      <c r="P112" s="126"/>
      <c r="Q112" s="126"/>
      <c r="R112" s="126"/>
      <c r="S112" s="126"/>
    </row>
    <row r="113" spans="1:19" x14ac:dyDescent="0.25">
      <c r="A113" s="126"/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26"/>
      <c r="O113" s="126"/>
      <c r="P113" s="126"/>
      <c r="Q113" s="126"/>
      <c r="R113" s="126"/>
      <c r="S113" s="126"/>
    </row>
    <row r="114" spans="1:19" x14ac:dyDescent="0.25">
      <c r="A114" s="126"/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26"/>
      <c r="O114" s="126"/>
      <c r="P114" s="126"/>
      <c r="Q114" s="126"/>
      <c r="R114" s="126"/>
      <c r="S114" s="126"/>
    </row>
    <row r="115" spans="1:19" x14ac:dyDescent="0.25">
      <c r="A115" s="126"/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26"/>
      <c r="O115" s="126"/>
      <c r="P115" s="126"/>
      <c r="Q115" s="126"/>
      <c r="R115" s="126"/>
      <c r="S115" s="126"/>
    </row>
    <row r="116" spans="1:19" x14ac:dyDescent="0.25">
      <c r="A116" s="126"/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26"/>
      <c r="O116" s="126"/>
      <c r="P116" s="126"/>
      <c r="Q116" s="126"/>
      <c r="R116" s="126"/>
      <c r="S116" s="126"/>
    </row>
    <row r="117" spans="1:19" x14ac:dyDescent="0.25">
      <c r="A117" s="126"/>
      <c r="B117" s="177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26"/>
      <c r="O117" s="126"/>
      <c r="P117" s="126"/>
      <c r="Q117" s="126"/>
      <c r="R117" s="126"/>
      <c r="S117" s="126"/>
    </row>
    <row r="118" spans="1:19" x14ac:dyDescent="0.25">
      <c r="A118" s="126"/>
      <c r="B118" s="177"/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26"/>
      <c r="O118" s="126"/>
      <c r="P118" s="126"/>
      <c r="Q118" s="126"/>
      <c r="R118" s="126"/>
      <c r="S118" s="126"/>
    </row>
    <row r="119" spans="1:19" x14ac:dyDescent="0.25">
      <c r="A119" s="126"/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26"/>
      <c r="O119" s="126"/>
      <c r="P119" s="126"/>
      <c r="Q119" s="126"/>
      <c r="R119" s="126"/>
      <c r="S119" s="126"/>
    </row>
    <row r="120" spans="1:19" x14ac:dyDescent="0.25">
      <c r="A120" s="126"/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26"/>
      <c r="O120" s="126"/>
      <c r="P120" s="126"/>
      <c r="Q120" s="126"/>
      <c r="R120" s="126"/>
      <c r="S120" s="126"/>
    </row>
    <row r="121" spans="1:19" x14ac:dyDescent="0.25">
      <c r="A121" s="126"/>
      <c r="B121" s="177"/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26"/>
      <c r="O121" s="126"/>
      <c r="P121" s="126"/>
      <c r="Q121" s="126"/>
      <c r="R121" s="126"/>
      <c r="S121" s="126"/>
    </row>
    <row r="122" spans="1:19" x14ac:dyDescent="0.25">
      <c r="A122" s="126"/>
      <c r="B122" s="177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26"/>
      <c r="O122" s="126"/>
      <c r="P122" s="126"/>
      <c r="Q122" s="126"/>
      <c r="R122" s="126"/>
      <c r="S122" s="126"/>
    </row>
    <row r="123" spans="1:19" x14ac:dyDescent="0.25">
      <c r="A123" s="126"/>
      <c r="B123" s="177"/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26"/>
      <c r="O123" s="126"/>
      <c r="P123" s="126"/>
      <c r="Q123" s="126"/>
      <c r="R123" s="126"/>
      <c r="S123" s="126"/>
    </row>
    <row r="124" spans="1:19" x14ac:dyDescent="0.25">
      <c r="A124" s="126"/>
      <c r="B124" s="17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26"/>
      <c r="O124" s="126"/>
      <c r="P124" s="126"/>
      <c r="Q124" s="126"/>
      <c r="R124" s="126"/>
      <c r="S124" s="126"/>
    </row>
    <row r="125" spans="1:19" x14ac:dyDescent="0.25">
      <c r="A125" s="126"/>
      <c r="B125" s="17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26"/>
      <c r="O125" s="126"/>
      <c r="P125" s="126"/>
      <c r="Q125" s="126"/>
      <c r="R125" s="126"/>
      <c r="S125" s="126"/>
    </row>
  </sheetData>
  <mergeCells count="2">
    <mergeCell ref="L2:N2"/>
    <mergeCell ref="A54:N55"/>
  </mergeCells>
  <pageMargins left="0.31496062992125984" right="0.11811023622047245" top="0.19685039370078741" bottom="0.59055118110236227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5"/>
  <sheetViews>
    <sheetView showGridLines="0" tabSelected="1" topLeftCell="A31" zoomScale="80" zoomScaleNormal="80" workbookViewId="0">
      <selection activeCell="K65" sqref="K65"/>
    </sheetView>
  </sheetViews>
  <sheetFormatPr defaultRowHeight="13.2" x14ac:dyDescent="0.25"/>
  <cols>
    <col min="1" max="1" width="59" customWidth="1"/>
    <col min="2" max="10" width="14" bestFit="1" customWidth="1"/>
    <col min="11" max="11" width="10.33203125" bestFit="1" customWidth="1"/>
    <col min="12" max="12" width="10.5546875" bestFit="1" customWidth="1"/>
    <col min="13" max="13" width="10.44140625" bestFit="1" customWidth="1"/>
    <col min="14" max="14" width="15.5546875" bestFit="1" customWidth="1"/>
    <col min="18" max="18" width="11.5546875" bestFit="1" customWidth="1"/>
    <col min="19" max="19" width="12.33203125" bestFit="1" customWidth="1"/>
  </cols>
  <sheetData>
    <row r="1" spans="1:19" x14ac:dyDescent="0.25">
      <c r="A1" s="185" t="s">
        <v>168</v>
      </c>
      <c r="B1" s="186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4"/>
      <c r="O1" s="151"/>
      <c r="P1" s="151"/>
      <c r="Q1" s="151"/>
      <c r="R1" s="151"/>
      <c r="S1" s="151"/>
    </row>
    <row r="2" spans="1:19" x14ac:dyDescent="0.25">
      <c r="A2" s="188"/>
      <c r="B2" s="187"/>
      <c r="C2" s="187"/>
      <c r="D2" s="187"/>
      <c r="E2" s="187"/>
      <c r="F2" s="187"/>
      <c r="G2" s="187"/>
      <c r="H2" s="187"/>
      <c r="I2" s="187"/>
      <c r="J2" s="187"/>
      <c r="K2" s="187" t="s">
        <v>113</v>
      </c>
      <c r="L2" s="282" t="s">
        <v>163</v>
      </c>
      <c r="M2" s="282"/>
      <c r="N2" s="282"/>
      <c r="O2" s="151"/>
      <c r="P2" s="151"/>
      <c r="Q2" s="151"/>
      <c r="R2" s="151"/>
      <c r="S2" s="151"/>
    </row>
    <row r="3" spans="1:19" ht="13.8" thickBot="1" x14ac:dyDescent="0.3">
      <c r="A3" s="189" t="s">
        <v>34</v>
      </c>
      <c r="B3" s="202" t="s">
        <v>35</v>
      </c>
      <c r="C3" s="202" t="s">
        <v>36</v>
      </c>
      <c r="D3" s="202" t="s">
        <v>37</v>
      </c>
      <c r="E3" s="202" t="s">
        <v>38</v>
      </c>
      <c r="F3" s="202" t="s">
        <v>39</v>
      </c>
      <c r="G3" s="202" t="s">
        <v>40</v>
      </c>
      <c r="H3" s="202" t="s">
        <v>41</v>
      </c>
      <c r="I3" s="202" t="s">
        <v>42</v>
      </c>
      <c r="J3" s="202" t="s">
        <v>43</v>
      </c>
      <c r="K3" s="202" t="s">
        <v>44</v>
      </c>
      <c r="L3" s="202" t="s">
        <v>45</v>
      </c>
      <c r="M3" s="202" t="s">
        <v>46</v>
      </c>
      <c r="N3" s="202" t="s">
        <v>33</v>
      </c>
      <c r="O3" s="151"/>
      <c r="P3" s="151"/>
      <c r="Q3" s="151"/>
      <c r="R3" s="151"/>
      <c r="S3" s="151"/>
    </row>
    <row r="4" spans="1:19" ht="13.8" thickTop="1" x14ac:dyDescent="0.25">
      <c r="A4" s="196" t="s">
        <v>0</v>
      </c>
      <c r="B4" s="210">
        <v>4612915.03</v>
      </c>
      <c r="C4" s="210">
        <v>5962209.29</v>
      </c>
      <c r="D4" s="210">
        <v>4225884.1500000004</v>
      </c>
      <c r="E4" s="210">
        <v>3707932.14</v>
      </c>
      <c r="F4" s="210">
        <v>3996808.02</v>
      </c>
      <c r="G4" s="210">
        <v>4095800.3000000003</v>
      </c>
      <c r="H4" s="210">
        <v>6073356.1900000004</v>
      </c>
      <c r="I4" s="210">
        <v>4439910.22</v>
      </c>
      <c r="J4" s="210">
        <v>5148362.38</v>
      </c>
      <c r="K4" s="210"/>
      <c r="L4" s="210"/>
      <c r="M4" s="197"/>
      <c r="N4" s="203">
        <f>SUM(B4:M4)</f>
        <v>42263177.720000006</v>
      </c>
      <c r="O4" s="151"/>
      <c r="P4" s="151"/>
      <c r="Q4" s="151"/>
      <c r="R4" s="151"/>
      <c r="S4" s="151"/>
    </row>
    <row r="5" spans="1:19" ht="13.95" customHeight="1" x14ac:dyDescent="0.25">
      <c r="A5" s="195" t="s">
        <v>1</v>
      </c>
      <c r="B5" s="210">
        <v>874050.09</v>
      </c>
      <c r="C5" s="210">
        <v>1369162.68</v>
      </c>
      <c r="D5" s="210">
        <v>1750129.76</v>
      </c>
      <c r="E5" s="210">
        <v>1418253.01</v>
      </c>
      <c r="F5" s="210">
        <v>1775339.45</v>
      </c>
      <c r="G5" s="210">
        <v>1857649.4100000001</v>
      </c>
      <c r="H5" s="210">
        <v>1241824.8900000001</v>
      </c>
      <c r="I5" s="210">
        <v>1241090.22</v>
      </c>
      <c r="J5" s="210">
        <v>845055.14</v>
      </c>
      <c r="K5" s="210"/>
      <c r="L5" s="210"/>
      <c r="M5" s="191"/>
      <c r="N5" s="203">
        <f t="shared" ref="N5:N52" si="0">SUM(B5:M5)</f>
        <v>12372554.650000002</v>
      </c>
      <c r="O5" s="151"/>
      <c r="P5" s="151"/>
      <c r="Q5" s="151"/>
      <c r="R5" s="151"/>
      <c r="S5" s="151"/>
    </row>
    <row r="6" spans="1:19" ht="15" customHeight="1" x14ac:dyDescent="0.25">
      <c r="A6" s="200" t="s">
        <v>97</v>
      </c>
      <c r="B6" s="210">
        <v>628132.24</v>
      </c>
      <c r="C6" s="210">
        <v>522223.86</v>
      </c>
      <c r="D6" s="210">
        <v>498152.17</v>
      </c>
      <c r="E6" s="210">
        <v>553266.82000000007</v>
      </c>
      <c r="F6" s="210">
        <v>597996.71</v>
      </c>
      <c r="G6" s="210">
        <v>607602.1</v>
      </c>
      <c r="H6" s="210">
        <v>582119.02</v>
      </c>
      <c r="I6" s="210">
        <v>610671.91</v>
      </c>
      <c r="J6" s="210">
        <v>631304.78</v>
      </c>
      <c r="K6" s="210"/>
      <c r="L6" s="210"/>
      <c r="M6" s="191"/>
      <c r="N6" s="203">
        <f t="shared" si="0"/>
        <v>5231469.6100000003</v>
      </c>
      <c r="O6" s="151"/>
      <c r="P6" s="151"/>
      <c r="Q6" s="151"/>
      <c r="R6" s="151"/>
      <c r="S6" s="151"/>
    </row>
    <row r="7" spans="1:19" x14ac:dyDescent="0.25">
      <c r="A7" s="195" t="s">
        <v>23</v>
      </c>
      <c r="B7" s="210">
        <v>232329.61000000002</v>
      </c>
      <c r="C7" s="210">
        <v>173392.08000000002</v>
      </c>
      <c r="D7" s="210">
        <v>188679.64</v>
      </c>
      <c r="E7" s="210">
        <v>185115.24</v>
      </c>
      <c r="F7" s="210">
        <v>179676.5</v>
      </c>
      <c r="G7" s="210">
        <v>215631.1</v>
      </c>
      <c r="H7" s="210">
        <v>251525.18</v>
      </c>
      <c r="I7" s="210">
        <v>224409.14</v>
      </c>
      <c r="J7" s="210">
        <v>167977.36000000002</v>
      </c>
      <c r="K7" s="210"/>
      <c r="L7" s="210"/>
      <c r="M7" s="191"/>
      <c r="N7" s="203">
        <f t="shared" si="0"/>
        <v>1818735.8500000003</v>
      </c>
      <c r="O7" s="151"/>
      <c r="P7" s="151"/>
      <c r="Q7" s="151"/>
      <c r="R7" s="151"/>
      <c r="S7" s="151"/>
    </row>
    <row r="8" spans="1:19" ht="13.95" customHeight="1" x14ac:dyDescent="0.25">
      <c r="A8" s="195" t="s">
        <v>98</v>
      </c>
      <c r="B8" s="210">
        <v>591436.54</v>
      </c>
      <c r="C8" s="210">
        <v>517714.18</v>
      </c>
      <c r="D8" s="210">
        <v>466595.93</v>
      </c>
      <c r="E8" s="210">
        <v>529765.94000000006</v>
      </c>
      <c r="F8" s="210">
        <v>597740.57999999996</v>
      </c>
      <c r="G8" s="210">
        <v>553658.6</v>
      </c>
      <c r="H8" s="210">
        <v>595694.32000000007</v>
      </c>
      <c r="I8" s="210">
        <v>542902.38</v>
      </c>
      <c r="J8" s="210">
        <v>588453.76</v>
      </c>
      <c r="K8" s="210"/>
      <c r="L8" s="210"/>
      <c r="M8" s="191"/>
      <c r="N8" s="203">
        <f t="shared" si="0"/>
        <v>4983962.2299999995</v>
      </c>
      <c r="O8" s="151"/>
      <c r="P8" s="151"/>
      <c r="Q8" s="151"/>
      <c r="R8" s="151"/>
      <c r="S8" s="151"/>
    </row>
    <row r="9" spans="1:19" x14ac:dyDescent="0.25">
      <c r="A9" s="200" t="s">
        <v>99</v>
      </c>
      <c r="B9" s="210">
        <v>4418644.8100000005</v>
      </c>
      <c r="C9" s="210">
        <v>3610000.42</v>
      </c>
      <c r="D9" s="210">
        <v>4195068.87</v>
      </c>
      <c r="E9" s="210">
        <v>4297242.6100000003</v>
      </c>
      <c r="F9" s="210">
        <v>4269454.9000000004</v>
      </c>
      <c r="G9" s="210">
        <v>4805781.96</v>
      </c>
      <c r="H9" s="210">
        <v>4662223.87</v>
      </c>
      <c r="I9" s="210">
        <v>4495247</v>
      </c>
      <c r="J9" s="210">
        <v>5087390.37</v>
      </c>
      <c r="K9" s="210"/>
      <c r="L9" s="210"/>
      <c r="M9" s="191"/>
      <c r="N9" s="203">
        <f t="shared" si="0"/>
        <v>39841054.809999995</v>
      </c>
      <c r="O9" s="151"/>
      <c r="P9" s="151"/>
      <c r="Q9" s="151"/>
      <c r="R9" s="151"/>
      <c r="S9" s="151"/>
    </row>
    <row r="10" spans="1:19" x14ac:dyDescent="0.25">
      <c r="A10" s="195" t="s">
        <v>100</v>
      </c>
      <c r="B10" s="210">
        <v>396503.60000000003</v>
      </c>
      <c r="C10" s="210">
        <v>438440.53</v>
      </c>
      <c r="D10" s="210">
        <v>487998.8</v>
      </c>
      <c r="E10" s="210">
        <v>587418.99</v>
      </c>
      <c r="F10" s="210">
        <v>587448.17000000004</v>
      </c>
      <c r="G10" s="210">
        <v>451146.42</v>
      </c>
      <c r="H10" s="210">
        <v>584667.43000000005</v>
      </c>
      <c r="I10" s="210">
        <v>536355.89</v>
      </c>
      <c r="J10" s="210">
        <v>391359.43</v>
      </c>
      <c r="K10" s="210"/>
      <c r="L10" s="210"/>
      <c r="M10" s="191"/>
      <c r="N10" s="203">
        <f t="shared" si="0"/>
        <v>4461339.2600000007</v>
      </c>
      <c r="O10" s="151"/>
      <c r="P10" s="151"/>
      <c r="Q10" s="151"/>
      <c r="R10" s="151"/>
      <c r="S10" s="151"/>
    </row>
    <row r="11" spans="1:19" x14ac:dyDescent="0.25">
      <c r="A11" s="200" t="s">
        <v>101</v>
      </c>
      <c r="B11" s="210">
        <v>2070794.18</v>
      </c>
      <c r="C11" s="210">
        <v>1693124.34</v>
      </c>
      <c r="D11" s="210">
        <v>1914240.6</v>
      </c>
      <c r="E11" s="210">
        <v>1827777.81</v>
      </c>
      <c r="F11" s="210">
        <v>1800466.56</v>
      </c>
      <c r="G11" s="210">
        <v>1889685.1300000001</v>
      </c>
      <c r="H11" s="210">
        <v>1803796.97</v>
      </c>
      <c r="I11" s="210">
        <v>2081985.1700000002</v>
      </c>
      <c r="J11" s="210">
        <v>1989589.87</v>
      </c>
      <c r="K11" s="210"/>
      <c r="L11" s="210"/>
      <c r="M11" s="191"/>
      <c r="N11" s="203">
        <f t="shared" si="0"/>
        <v>17071460.630000003</v>
      </c>
      <c r="O11" s="151"/>
      <c r="P11" s="151"/>
      <c r="Q11" s="151"/>
      <c r="R11" s="151"/>
      <c r="S11" s="151"/>
    </row>
    <row r="12" spans="1:19" x14ac:dyDescent="0.25">
      <c r="A12" s="195" t="s">
        <v>2</v>
      </c>
      <c r="B12" s="210">
        <v>1003668.31</v>
      </c>
      <c r="C12" s="210">
        <v>692718.79</v>
      </c>
      <c r="D12" s="210">
        <v>749211.20000000007</v>
      </c>
      <c r="E12" s="210">
        <v>860741.62</v>
      </c>
      <c r="F12" s="210">
        <v>891211.01</v>
      </c>
      <c r="G12" s="210">
        <v>907894.56</v>
      </c>
      <c r="H12" s="210">
        <v>958426.09</v>
      </c>
      <c r="I12" s="210">
        <v>1036665.5</v>
      </c>
      <c r="J12" s="210">
        <v>835584.73</v>
      </c>
      <c r="K12" s="210"/>
      <c r="L12" s="210"/>
      <c r="M12" s="191"/>
      <c r="N12" s="203">
        <f t="shared" si="0"/>
        <v>7936121.8100000005</v>
      </c>
      <c r="O12" s="151"/>
      <c r="P12" s="151"/>
      <c r="Q12" s="151"/>
      <c r="R12" s="151"/>
      <c r="S12" s="151"/>
    </row>
    <row r="13" spans="1:19" x14ac:dyDescent="0.25">
      <c r="A13" s="195" t="s">
        <v>24</v>
      </c>
      <c r="B13" s="210">
        <v>1209786.18</v>
      </c>
      <c r="C13" s="210">
        <v>1208177.8800000001</v>
      </c>
      <c r="D13" s="210">
        <v>1246135.02</v>
      </c>
      <c r="E13" s="210">
        <v>1899554.33</v>
      </c>
      <c r="F13" s="210">
        <v>1498500.21</v>
      </c>
      <c r="G13" s="210">
        <v>1369838.29</v>
      </c>
      <c r="H13" s="210">
        <v>1332216.5900000001</v>
      </c>
      <c r="I13" s="210">
        <v>1153488.4000000001</v>
      </c>
      <c r="J13" s="210">
        <v>1308428.4000000001</v>
      </c>
      <c r="K13" s="210"/>
      <c r="L13" s="210"/>
      <c r="M13" s="191"/>
      <c r="N13" s="203">
        <f t="shared" si="0"/>
        <v>12226125.300000001</v>
      </c>
      <c r="O13" s="151"/>
      <c r="P13" s="151"/>
      <c r="Q13" s="151"/>
      <c r="R13" s="151"/>
      <c r="S13" s="151"/>
    </row>
    <row r="14" spans="1:19" x14ac:dyDescent="0.25">
      <c r="A14" s="195" t="s">
        <v>49</v>
      </c>
      <c r="B14" s="210">
        <v>2420627.63</v>
      </c>
      <c r="C14" s="210">
        <v>2361146.79</v>
      </c>
      <c r="D14" s="210">
        <v>2185036.02</v>
      </c>
      <c r="E14" s="210">
        <v>2750339.46</v>
      </c>
      <c r="F14" s="210">
        <v>2650616.8000000003</v>
      </c>
      <c r="G14" s="210">
        <v>2377407.02</v>
      </c>
      <c r="H14" s="210">
        <v>2612002.29</v>
      </c>
      <c r="I14" s="210">
        <v>2619265.3000000003</v>
      </c>
      <c r="J14" s="210">
        <v>2472803.7200000002</v>
      </c>
      <c r="K14" s="210"/>
      <c r="L14" s="210"/>
      <c r="M14" s="191"/>
      <c r="N14" s="203">
        <f t="shared" si="0"/>
        <v>22449245.029999997</v>
      </c>
      <c r="O14" s="151"/>
      <c r="P14" s="151"/>
      <c r="Q14" s="151"/>
      <c r="R14" s="151"/>
      <c r="S14" s="151"/>
    </row>
    <row r="15" spans="1:19" x14ac:dyDescent="0.25">
      <c r="A15" s="195" t="s">
        <v>25</v>
      </c>
      <c r="B15" s="210">
        <v>785274.89</v>
      </c>
      <c r="C15" s="210">
        <v>816692.72</v>
      </c>
      <c r="D15" s="210">
        <v>820242.07000000007</v>
      </c>
      <c r="E15" s="210">
        <v>960272.57000000007</v>
      </c>
      <c r="F15" s="210">
        <v>979815.36</v>
      </c>
      <c r="G15" s="210">
        <v>989550.17</v>
      </c>
      <c r="H15" s="210">
        <v>1048232.14</v>
      </c>
      <c r="I15" s="210">
        <v>1015218.39</v>
      </c>
      <c r="J15" s="210">
        <v>1129122.1599999999</v>
      </c>
      <c r="K15" s="210"/>
      <c r="L15" s="210"/>
      <c r="M15" s="191"/>
      <c r="N15" s="203">
        <f t="shared" si="0"/>
        <v>8544420.4699999988</v>
      </c>
      <c r="O15" s="151"/>
      <c r="P15" s="151"/>
      <c r="Q15" s="151"/>
      <c r="R15" s="151"/>
      <c r="S15" s="151"/>
    </row>
    <row r="16" spans="1:19" x14ac:dyDescent="0.25">
      <c r="A16" s="195" t="s">
        <v>76</v>
      </c>
      <c r="B16" s="210">
        <v>6032293.5800000001</v>
      </c>
      <c r="C16" s="210">
        <v>5005536.33</v>
      </c>
      <c r="D16" s="210">
        <v>6160566.7800000003</v>
      </c>
      <c r="E16" s="210">
        <v>5925215.4100000001</v>
      </c>
      <c r="F16" s="210">
        <v>6279837.3500000006</v>
      </c>
      <c r="G16" s="210">
        <v>6478396.46</v>
      </c>
      <c r="H16" s="210">
        <v>6035258.3399999999</v>
      </c>
      <c r="I16" s="210">
        <v>6480102.5499999998</v>
      </c>
      <c r="J16" s="210">
        <v>5668578.29</v>
      </c>
      <c r="K16" s="210"/>
      <c r="L16" s="210"/>
      <c r="M16" s="191"/>
      <c r="N16" s="203">
        <f t="shared" si="0"/>
        <v>54065785.089999996</v>
      </c>
      <c r="O16" s="151"/>
      <c r="P16" s="151"/>
      <c r="Q16" s="151"/>
      <c r="R16" s="151"/>
      <c r="S16" s="151"/>
    </row>
    <row r="17" spans="1:19" x14ac:dyDescent="0.25">
      <c r="A17" s="195" t="s">
        <v>3</v>
      </c>
      <c r="B17" s="210">
        <v>4969953.59</v>
      </c>
      <c r="C17" s="210">
        <v>3637906.18</v>
      </c>
      <c r="D17" s="210">
        <v>3898357.85</v>
      </c>
      <c r="E17" s="210">
        <v>4038082.2800000003</v>
      </c>
      <c r="F17" s="210">
        <v>3972339.21</v>
      </c>
      <c r="G17" s="210">
        <v>5903689.1699999999</v>
      </c>
      <c r="H17" s="210">
        <v>4139062.3000000003</v>
      </c>
      <c r="I17" s="210">
        <v>4227211.62</v>
      </c>
      <c r="J17" s="210">
        <v>7654049.9500000002</v>
      </c>
      <c r="K17" s="210"/>
      <c r="L17" s="210"/>
      <c r="M17" s="191"/>
      <c r="N17" s="203">
        <f t="shared" si="0"/>
        <v>42440652.150000006</v>
      </c>
      <c r="O17" s="151"/>
      <c r="P17" s="151"/>
      <c r="Q17" s="151"/>
      <c r="R17" s="151"/>
      <c r="S17" s="151"/>
    </row>
    <row r="18" spans="1:19" x14ac:dyDescent="0.25">
      <c r="A18" s="195" t="s">
        <v>102</v>
      </c>
      <c r="B18" s="210">
        <v>337885.87</v>
      </c>
      <c r="C18" s="210">
        <v>278168.99</v>
      </c>
      <c r="D18" s="210">
        <v>309678.06</v>
      </c>
      <c r="E18" s="210">
        <v>290553.78000000003</v>
      </c>
      <c r="F18" s="210">
        <v>281649.52</v>
      </c>
      <c r="G18" s="210">
        <v>297571.77</v>
      </c>
      <c r="H18" s="210">
        <v>340442.71</v>
      </c>
      <c r="I18" s="210">
        <v>259154.71</v>
      </c>
      <c r="J18" s="210">
        <v>333483.91000000003</v>
      </c>
      <c r="K18" s="210"/>
      <c r="L18" s="210"/>
      <c r="M18" s="191"/>
      <c r="N18" s="203">
        <f t="shared" si="0"/>
        <v>2728589.3200000003</v>
      </c>
      <c r="O18" s="151"/>
      <c r="P18" s="151"/>
      <c r="Q18" s="151"/>
      <c r="R18" s="151"/>
      <c r="S18" s="151"/>
    </row>
    <row r="19" spans="1:19" x14ac:dyDescent="0.25">
      <c r="A19" s="195" t="s">
        <v>4</v>
      </c>
      <c r="B19" s="210">
        <v>798481</v>
      </c>
      <c r="C19" s="210">
        <v>459313.66000000003</v>
      </c>
      <c r="D19" s="210">
        <v>397307.78</v>
      </c>
      <c r="E19" s="210">
        <v>419294.29000000004</v>
      </c>
      <c r="F19" s="210">
        <v>569509</v>
      </c>
      <c r="G19" s="210">
        <v>686625.46</v>
      </c>
      <c r="H19" s="210">
        <v>583324.54</v>
      </c>
      <c r="I19" s="210">
        <v>742409.3</v>
      </c>
      <c r="J19" s="210">
        <v>613937.64</v>
      </c>
      <c r="K19" s="210"/>
      <c r="L19" s="210"/>
      <c r="M19" s="191"/>
      <c r="N19" s="203">
        <f t="shared" si="0"/>
        <v>5270202.67</v>
      </c>
      <c r="O19" s="151"/>
      <c r="P19" s="151"/>
      <c r="Q19" s="151"/>
      <c r="R19" s="151"/>
      <c r="S19" s="151"/>
    </row>
    <row r="20" spans="1:19" x14ac:dyDescent="0.25">
      <c r="A20" s="195" t="s">
        <v>5</v>
      </c>
      <c r="B20" s="210">
        <v>7457658.5099999998</v>
      </c>
      <c r="C20" s="210">
        <v>6249121.4100000001</v>
      </c>
      <c r="D20" s="210">
        <v>6839513.9500000002</v>
      </c>
      <c r="E20" s="210">
        <v>7132085.7300000004</v>
      </c>
      <c r="F20" s="210">
        <v>7397913.6600000001</v>
      </c>
      <c r="G20" s="210">
        <v>6908613.4299999997</v>
      </c>
      <c r="H20" s="210">
        <v>6962500.5899999999</v>
      </c>
      <c r="I20" s="210">
        <v>7801812.1699999999</v>
      </c>
      <c r="J20" s="210">
        <v>8189039.46</v>
      </c>
      <c r="K20" s="210"/>
      <c r="L20" s="210"/>
      <c r="M20" s="191"/>
      <c r="N20" s="203">
        <f t="shared" si="0"/>
        <v>64938258.910000004</v>
      </c>
      <c r="O20" s="151"/>
      <c r="P20" s="151"/>
      <c r="Q20" s="151"/>
      <c r="R20" s="151"/>
      <c r="S20" s="151"/>
    </row>
    <row r="21" spans="1:19" x14ac:dyDescent="0.25">
      <c r="A21" s="195" t="s">
        <v>6</v>
      </c>
      <c r="B21" s="210">
        <v>902283.76</v>
      </c>
      <c r="C21" s="210">
        <v>624621.9</v>
      </c>
      <c r="D21" s="210">
        <v>557494.62</v>
      </c>
      <c r="E21" s="210">
        <v>716522.56</v>
      </c>
      <c r="F21" s="210">
        <v>612972.98</v>
      </c>
      <c r="G21" s="210">
        <v>730279.27</v>
      </c>
      <c r="H21" s="210">
        <v>698749.41</v>
      </c>
      <c r="I21" s="210">
        <v>761976.53</v>
      </c>
      <c r="J21" s="210">
        <v>746592.23</v>
      </c>
      <c r="K21" s="210"/>
      <c r="L21" s="210"/>
      <c r="M21" s="191"/>
      <c r="N21" s="203">
        <f t="shared" si="0"/>
        <v>6351493.2599999998</v>
      </c>
      <c r="O21" s="151"/>
      <c r="P21" s="151"/>
      <c r="Q21" s="151"/>
      <c r="R21" s="151"/>
      <c r="S21" s="151"/>
    </row>
    <row r="22" spans="1:19" x14ac:dyDescent="0.25">
      <c r="A22" s="195" t="s">
        <v>26</v>
      </c>
      <c r="B22" s="210">
        <v>273822.36</v>
      </c>
      <c r="C22" s="210">
        <v>402523.57</v>
      </c>
      <c r="D22" s="210">
        <v>288130.34000000003</v>
      </c>
      <c r="E22" s="210">
        <v>317270.65000000002</v>
      </c>
      <c r="F22" s="210">
        <v>330892.24</v>
      </c>
      <c r="G22" s="210">
        <v>282362.89</v>
      </c>
      <c r="H22" s="210">
        <v>288529.7</v>
      </c>
      <c r="I22" s="210">
        <v>346073.13</v>
      </c>
      <c r="J22" s="210">
        <v>293883.15000000002</v>
      </c>
      <c r="K22" s="210"/>
      <c r="L22" s="210"/>
      <c r="M22" s="191"/>
      <c r="N22" s="203">
        <f t="shared" si="0"/>
        <v>2823488.03</v>
      </c>
      <c r="O22" s="151"/>
      <c r="P22" s="151"/>
      <c r="Q22" s="151"/>
      <c r="R22" s="151"/>
      <c r="S22" s="151"/>
    </row>
    <row r="23" spans="1:19" x14ac:dyDescent="0.25">
      <c r="A23" s="195" t="s">
        <v>7</v>
      </c>
      <c r="B23" s="210">
        <v>536188.73</v>
      </c>
      <c r="C23" s="210">
        <v>388154.26</v>
      </c>
      <c r="D23" s="210">
        <v>453944.75</v>
      </c>
      <c r="E23" s="210">
        <v>454357.60000000003</v>
      </c>
      <c r="F23" s="210">
        <v>486529.47000000003</v>
      </c>
      <c r="G23" s="210">
        <v>482016.21</v>
      </c>
      <c r="H23" s="210">
        <v>477308.42</v>
      </c>
      <c r="I23" s="210">
        <v>493539.26</v>
      </c>
      <c r="J23" s="210">
        <v>739625.88</v>
      </c>
      <c r="K23" s="210"/>
      <c r="L23" s="210"/>
      <c r="M23" s="191"/>
      <c r="N23" s="203">
        <f t="shared" si="0"/>
        <v>4511664.58</v>
      </c>
      <c r="O23" s="151"/>
      <c r="P23" s="151"/>
      <c r="Q23" s="151"/>
      <c r="R23" s="151"/>
      <c r="S23" s="151"/>
    </row>
    <row r="24" spans="1:19" x14ac:dyDescent="0.25">
      <c r="A24" s="200" t="s">
        <v>103</v>
      </c>
      <c r="B24" s="210">
        <v>439377.3</v>
      </c>
      <c r="C24" s="210">
        <v>466113.97000000003</v>
      </c>
      <c r="D24" s="210">
        <v>388130.45</v>
      </c>
      <c r="E24" s="210">
        <v>435370.62</v>
      </c>
      <c r="F24" s="210">
        <v>426433.29000000004</v>
      </c>
      <c r="G24" s="210">
        <v>415301.54000000004</v>
      </c>
      <c r="H24" s="210">
        <v>425782.04000000004</v>
      </c>
      <c r="I24" s="210">
        <v>522308.02</v>
      </c>
      <c r="J24" s="210">
        <v>1333785.99</v>
      </c>
      <c r="K24" s="210"/>
      <c r="L24" s="210"/>
      <c r="M24" s="191"/>
      <c r="N24" s="203">
        <f t="shared" si="0"/>
        <v>4852603.22</v>
      </c>
      <c r="O24" s="151"/>
      <c r="P24" s="151"/>
      <c r="Q24" s="151"/>
      <c r="R24" s="151"/>
      <c r="S24" s="151"/>
    </row>
    <row r="25" spans="1:19" x14ac:dyDescent="0.25">
      <c r="A25" s="195" t="s">
        <v>8</v>
      </c>
      <c r="B25" s="210">
        <v>2205979.06</v>
      </c>
      <c r="C25" s="210">
        <v>1261468.8</v>
      </c>
      <c r="D25" s="210">
        <v>1379917.18</v>
      </c>
      <c r="E25" s="210">
        <v>1594961.04</v>
      </c>
      <c r="F25" s="210">
        <v>1749937.37</v>
      </c>
      <c r="G25" s="210">
        <v>2192651.5</v>
      </c>
      <c r="H25" s="210">
        <v>1966433.51</v>
      </c>
      <c r="I25" s="210">
        <v>2178797.38</v>
      </c>
      <c r="J25" s="210">
        <v>2356705.71</v>
      </c>
      <c r="K25" s="210"/>
      <c r="L25" s="210"/>
      <c r="M25" s="191"/>
      <c r="N25" s="203">
        <f t="shared" si="0"/>
        <v>16886851.550000001</v>
      </c>
      <c r="O25" s="151"/>
      <c r="P25" s="151"/>
      <c r="Q25" s="151"/>
      <c r="R25" s="151"/>
      <c r="S25" s="151"/>
    </row>
    <row r="26" spans="1:19" x14ac:dyDescent="0.25">
      <c r="A26" s="195" t="s">
        <v>9</v>
      </c>
      <c r="B26" s="210">
        <v>2587453.17</v>
      </c>
      <c r="C26" s="210">
        <v>2153392.5100000002</v>
      </c>
      <c r="D26" s="210">
        <v>2200426.14</v>
      </c>
      <c r="E26" s="210">
        <v>2546437.46</v>
      </c>
      <c r="F26" s="210">
        <v>2329382.39</v>
      </c>
      <c r="G26" s="210">
        <v>2582401.8000000003</v>
      </c>
      <c r="H26" s="210">
        <v>2331583.16</v>
      </c>
      <c r="I26" s="210">
        <v>2402411.5300000003</v>
      </c>
      <c r="J26" s="210">
        <v>2600932.04</v>
      </c>
      <c r="K26" s="210"/>
      <c r="L26" s="210"/>
      <c r="M26" s="191"/>
      <c r="N26" s="203">
        <f t="shared" si="0"/>
        <v>21734420.200000003</v>
      </c>
      <c r="O26" s="151"/>
      <c r="P26" s="151"/>
      <c r="Q26" s="151"/>
      <c r="R26" s="151"/>
      <c r="S26" s="151"/>
    </row>
    <row r="27" spans="1:19" x14ac:dyDescent="0.25">
      <c r="A27" s="195" t="s">
        <v>10</v>
      </c>
      <c r="B27" s="210">
        <v>14773300.01</v>
      </c>
      <c r="C27" s="210">
        <v>10119472.34</v>
      </c>
      <c r="D27" s="210">
        <v>11623726.029999999</v>
      </c>
      <c r="E27" s="210">
        <v>12061866.02</v>
      </c>
      <c r="F27" s="210">
        <v>12448985.4</v>
      </c>
      <c r="G27" s="210">
        <v>12615105.630000001</v>
      </c>
      <c r="H27" s="210">
        <v>12150595.93</v>
      </c>
      <c r="I27" s="210">
        <v>12871477.359999999</v>
      </c>
      <c r="J27" s="210">
        <v>11033919.74</v>
      </c>
      <c r="K27" s="210"/>
      <c r="L27" s="210"/>
      <c r="M27" s="191"/>
      <c r="N27" s="203">
        <f t="shared" si="0"/>
        <v>109698448.46000001</v>
      </c>
      <c r="O27" s="151"/>
      <c r="P27" s="151"/>
      <c r="Q27" s="151"/>
      <c r="R27" s="151"/>
      <c r="S27" s="151"/>
    </row>
    <row r="28" spans="1:19" x14ac:dyDescent="0.25">
      <c r="A28" s="195" t="s">
        <v>73</v>
      </c>
      <c r="B28" s="210">
        <v>73714717.460000008</v>
      </c>
      <c r="C28" s="210">
        <v>63803438.240000002</v>
      </c>
      <c r="D28" s="210">
        <v>69968824.400000006</v>
      </c>
      <c r="E28" s="210">
        <v>72555118.420000002</v>
      </c>
      <c r="F28" s="210">
        <v>65541931.149999999</v>
      </c>
      <c r="G28" s="210">
        <v>72087254.859999999</v>
      </c>
      <c r="H28" s="210">
        <v>74089324.079999998</v>
      </c>
      <c r="I28" s="210">
        <v>78474279</v>
      </c>
      <c r="J28" s="210">
        <v>83689886.189999998</v>
      </c>
      <c r="K28" s="210"/>
      <c r="L28" s="210"/>
      <c r="M28" s="191"/>
      <c r="N28" s="203">
        <f t="shared" si="0"/>
        <v>653924773.79999995</v>
      </c>
      <c r="O28" s="151"/>
      <c r="P28" s="151"/>
      <c r="Q28" s="151"/>
      <c r="R28" s="151"/>
      <c r="S28" s="151"/>
    </row>
    <row r="29" spans="1:19" x14ac:dyDescent="0.25">
      <c r="A29" s="195" t="s">
        <v>27</v>
      </c>
      <c r="B29" s="210">
        <v>196019.99</v>
      </c>
      <c r="C29" s="210">
        <v>205094</v>
      </c>
      <c r="D29" s="210">
        <v>190494.18</v>
      </c>
      <c r="E29" s="210">
        <v>172974.62</v>
      </c>
      <c r="F29" s="210">
        <v>175996.02</v>
      </c>
      <c r="G29" s="210">
        <v>234016.92</v>
      </c>
      <c r="H29" s="210">
        <v>217618.76</v>
      </c>
      <c r="I29" s="210">
        <v>216381.35</v>
      </c>
      <c r="J29" s="210">
        <v>240436.4</v>
      </c>
      <c r="K29" s="210"/>
      <c r="L29" s="210"/>
      <c r="M29" s="191"/>
      <c r="N29" s="203">
        <f t="shared" si="0"/>
        <v>1849032.24</v>
      </c>
      <c r="O29" s="151"/>
      <c r="P29" s="151"/>
      <c r="Q29" s="151"/>
      <c r="R29" s="151"/>
      <c r="S29" s="151"/>
    </row>
    <row r="30" spans="1:19" x14ac:dyDescent="0.25">
      <c r="A30" s="195" t="s">
        <v>11</v>
      </c>
      <c r="B30" s="210">
        <v>551592.77</v>
      </c>
      <c r="C30" s="210">
        <v>515769.03</v>
      </c>
      <c r="D30" s="210">
        <v>470289.33</v>
      </c>
      <c r="E30" s="210">
        <v>466896</v>
      </c>
      <c r="F30" s="210">
        <v>727505.75</v>
      </c>
      <c r="G30" s="210">
        <v>479228.15</v>
      </c>
      <c r="H30" s="210">
        <v>416666.74</v>
      </c>
      <c r="I30" s="210">
        <v>444135.65</v>
      </c>
      <c r="J30" s="210">
        <v>324596.53999999998</v>
      </c>
      <c r="K30" s="210"/>
      <c r="L30" s="210"/>
      <c r="M30" s="191"/>
      <c r="N30" s="203">
        <f t="shared" si="0"/>
        <v>4396679.959999999</v>
      </c>
      <c r="O30" s="151"/>
      <c r="P30" s="151"/>
      <c r="Q30" s="151"/>
      <c r="R30" s="151"/>
      <c r="S30" s="151"/>
    </row>
    <row r="31" spans="1:19" x14ac:dyDescent="0.25">
      <c r="A31" s="195" t="s">
        <v>104</v>
      </c>
      <c r="B31" s="210">
        <v>283551.5</v>
      </c>
      <c r="C31" s="210">
        <v>249260.1</v>
      </c>
      <c r="D31" s="210">
        <v>257374.30000000002</v>
      </c>
      <c r="E31" s="210">
        <v>277722.12</v>
      </c>
      <c r="F31" s="210">
        <v>248528.84</v>
      </c>
      <c r="G31" s="210">
        <v>248152.39</v>
      </c>
      <c r="H31" s="210">
        <v>260974.11000000002</v>
      </c>
      <c r="I31" s="210">
        <v>262899.93</v>
      </c>
      <c r="J31" s="210">
        <v>261309.59</v>
      </c>
      <c r="K31" s="210"/>
      <c r="L31" s="210"/>
      <c r="M31" s="191"/>
      <c r="N31" s="203">
        <f t="shared" si="0"/>
        <v>2349772.88</v>
      </c>
      <c r="O31" s="151"/>
      <c r="P31" s="151"/>
      <c r="Q31" s="151"/>
      <c r="R31" s="151"/>
      <c r="S31" s="151"/>
    </row>
    <row r="32" spans="1:19" x14ac:dyDescent="0.25">
      <c r="A32" s="195" t="s">
        <v>75</v>
      </c>
      <c r="B32" s="210">
        <v>4188042.61</v>
      </c>
      <c r="C32" s="210">
        <v>4458882.1500000004</v>
      </c>
      <c r="D32" s="210">
        <v>4637720.63</v>
      </c>
      <c r="E32" s="210">
        <v>4895321.4800000004</v>
      </c>
      <c r="F32" s="210">
        <v>4836212.53</v>
      </c>
      <c r="G32" s="210">
        <v>4614531.9800000004</v>
      </c>
      <c r="H32" s="210">
        <v>4430145.29</v>
      </c>
      <c r="I32" s="210">
        <v>4670780.63</v>
      </c>
      <c r="J32" s="210">
        <v>3869153.13</v>
      </c>
      <c r="K32" s="210"/>
      <c r="L32" s="210"/>
      <c r="M32" s="191"/>
      <c r="N32" s="203">
        <f t="shared" si="0"/>
        <v>40600790.430000007</v>
      </c>
      <c r="O32" s="151"/>
      <c r="P32" s="151"/>
      <c r="Q32" s="151"/>
      <c r="R32" s="151"/>
      <c r="S32" s="151"/>
    </row>
    <row r="33" spans="1:19" x14ac:dyDescent="0.25">
      <c r="A33" s="195" t="s">
        <v>105</v>
      </c>
      <c r="B33" s="210">
        <v>3497424.02</v>
      </c>
      <c r="C33" s="210">
        <v>341002.23</v>
      </c>
      <c r="D33" s="210">
        <v>404334.94</v>
      </c>
      <c r="E33" s="210">
        <v>395441.01</v>
      </c>
      <c r="F33" s="210">
        <v>373399.8</v>
      </c>
      <c r="G33" s="210">
        <v>439333.3</v>
      </c>
      <c r="H33" s="210">
        <v>389201.06</v>
      </c>
      <c r="I33" s="210">
        <v>403870.77</v>
      </c>
      <c r="J33" s="210">
        <v>467215.32</v>
      </c>
      <c r="K33" s="210"/>
      <c r="L33" s="210"/>
      <c r="M33" s="191"/>
      <c r="N33" s="203">
        <f t="shared" si="0"/>
        <v>6711222.4499999993</v>
      </c>
      <c r="O33" s="183"/>
      <c r="P33" s="183"/>
      <c r="Q33" s="183"/>
      <c r="R33" s="183"/>
      <c r="S33" s="183"/>
    </row>
    <row r="34" spans="1:19" x14ac:dyDescent="0.25">
      <c r="A34" s="195" t="s">
        <v>106</v>
      </c>
      <c r="B34" s="210">
        <v>745641.37</v>
      </c>
      <c r="C34" s="210">
        <v>435901.13</v>
      </c>
      <c r="D34" s="210">
        <v>434260.03</v>
      </c>
      <c r="E34" s="210">
        <v>610078.34</v>
      </c>
      <c r="F34" s="210">
        <v>733976.98</v>
      </c>
      <c r="G34" s="210">
        <v>842967.36</v>
      </c>
      <c r="H34" s="210">
        <v>1035258.14</v>
      </c>
      <c r="I34" s="210">
        <v>1513223.69</v>
      </c>
      <c r="J34" s="210">
        <v>1618316.54</v>
      </c>
      <c r="K34" s="210"/>
      <c r="L34" s="210"/>
      <c r="M34" s="191"/>
      <c r="N34" s="203">
        <f t="shared" si="0"/>
        <v>7969623.5799999991</v>
      </c>
      <c r="O34" s="183"/>
      <c r="P34" s="183"/>
      <c r="Q34" s="183"/>
      <c r="R34" s="183"/>
      <c r="S34" s="183"/>
    </row>
    <row r="35" spans="1:19" x14ac:dyDescent="0.25">
      <c r="A35" s="195" t="s">
        <v>13</v>
      </c>
      <c r="B35" s="210">
        <v>98691.57</v>
      </c>
      <c r="C35" s="210">
        <v>119956.07</v>
      </c>
      <c r="D35" s="210">
        <v>122207.86</v>
      </c>
      <c r="E35" s="210">
        <v>139544.62</v>
      </c>
      <c r="F35" s="210">
        <v>151026.29</v>
      </c>
      <c r="G35" s="210">
        <v>128061.44</v>
      </c>
      <c r="H35" s="210">
        <v>138248.64000000001</v>
      </c>
      <c r="I35" s="210">
        <v>129456.86</v>
      </c>
      <c r="J35" s="210">
        <v>149328.51999999999</v>
      </c>
      <c r="K35" s="210"/>
      <c r="L35" s="210"/>
      <c r="M35" s="191"/>
      <c r="N35" s="203">
        <f t="shared" si="0"/>
        <v>1176521.8700000001</v>
      </c>
      <c r="O35" s="183"/>
      <c r="P35" s="183"/>
      <c r="Q35" s="183"/>
      <c r="R35" s="183"/>
      <c r="S35" s="183"/>
    </row>
    <row r="36" spans="1:19" x14ac:dyDescent="0.25">
      <c r="A36" s="195" t="s">
        <v>29</v>
      </c>
      <c r="B36" s="210">
        <v>2113096.08</v>
      </c>
      <c r="C36" s="210">
        <v>2157538.48</v>
      </c>
      <c r="D36" s="210">
        <v>1377066.1</v>
      </c>
      <c r="E36" s="210">
        <v>1843410.4100000001</v>
      </c>
      <c r="F36" s="210">
        <v>1943662.87</v>
      </c>
      <c r="G36" s="210">
        <v>2055736.22</v>
      </c>
      <c r="H36" s="210">
        <v>2104907.2999999998</v>
      </c>
      <c r="I36" s="210">
        <v>2078818.56</v>
      </c>
      <c r="J36" s="210">
        <v>2121195.5499999998</v>
      </c>
      <c r="K36" s="210"/>
      <c r="L36" s="210"/>
      <c r="M36" s="191"/>
      <c r="N36" s="203">
        <f t="shared" si="0"/>
        <v>17795431.57</v>
      </c>
      <c r="O36" s="183"/>
      <c r="P36" s="183"/>
      <c r="Q36" s="183"/>
      <c r="R36" s="183"/>
      <c r="S36" s="183"/>
    </row>
    <row r="37" spans="1:19" s="110" customFormat="1" x14ac:dyDescent="0.25">
      <c r="A37" s="200" t="s">
        <v>107</v>
      </c>
      <c r="B37" s="210">
        <v>911878.82000000007</v>
      </c>
      <c r="C37" s="210">
        <v>187143.76</v>
      </c>
      <c r="D37" s="210">
        <v>169332.55000000002</v>
      </c>
      <c r="E37" s="210">
        <v>769770.03</v>
      </c>
      <c r="F37" s="210">
        <v>464538.43</v>
      </c>
      <c r="G37" s="210">
        <v>234448.2</v>
      </c>
      <c r="H37" s="210">
        <v>976887.31</v>
      </c>
      <c r="I37" s="210">
        <v>314356.5</v>
      </c>
      <c r="J37" s="210">
        <v>277335.14</v>
      </c>
      <c r="K37" s="210"/>
      <c r="L37" s="210"/>
      <c r="M37" s="204"/>
      <c r="N37" s="203">
        <f t="shared" si="0"/>
        <v>4305690.74</v>
      </c>
      <c r="O37" s="205"/>
      <c r="P37" s="205"/>
      <c r="Q37" s="205"/>
      <c r="R37" s="183"/>
      <c r="S37" s="183"/>
    </row>
    <row r="38" spans="1:19" x14ac:dyDescent="0.25">
      <c r="A38" s="195" t="s">
        <v>14</v>
      </c>
      <c r="B38" s="210">
        <v>3060327.12</v>
      </c>
      <c r="C38" s="210">
        <v>2025059.56</v>
      </c>
      <c r="D38" s="210">
        <v>2083531.18</v>
      </c>
      <c r="E38" s="210">
        <v>2015550.55</v>
      </c>
      <c r="F38" s="210">
        <v>2019842.62</v>
      </c>
      <c r="G38" s="210">
        <v>2058465.46</v>
      </c>
      <c r="H38" s="210">
        <v>2491777.67</v>
      </c>
      <c r="I38" s="210">
        <v>2942275.19</v>
      </c>
      <c r="J38" s="210">
        <v>2925949.88</v>
      </c>
      <c r="K38" s="210"/>
      <c r="L38" s="210"/>
      <c r="M38" s="191"/>
      <c r="N38" s="203">
        <f t="shared" si="0"/>
        <v>21622779.23</v>
      </c>
      <c r="O38" s="183"/>
      <c r="P38" s="183"/>
      <c r="Q38" s="183"/>
      <c r="R38" s="183"/>
      <c r="S38" s="183"/>
    </row>
    <row r="39" spans="1:19" ht="12.6" customHeight="1" x14ac:dyDescent="0.25">
      <c r="A39" s="195" t="s">
        <v>108</v>
      </c>
      <c r="B39" s="210">
        <v>34786.44</v>
      </c>
      <c r="C39" s="210">
        <v>29455.21</v>
      </c>
      <c r="D39" s="210">
        <v>26285.670000000002</v>
      </c>
      <c r="E39" s="210">
        <v>26554.98</v>
      </c>
      <c r="F39" s="210">
        <v>26152.79</v>
      </c>
      <c r="G39" s="210">
        <v>24503.02</v>
      </c>
      <c r="H39" s="210">
        <v>26436.9</v>
      </c>
      <c r="I39" s="210">
        <v>24460.3</v>
      </c>
      <c r="J39" s="210">
        <v>22981.670000000002</v>
      </c>
      <c r="K39" s="210"/>
      <c r="L39" s="210"/>
      <c r="M39" s="191"/>
      <c r="N39" s="203">
        <f t="shared" si="0"/>
        <v>241616.97999999998</v>
      </c>
      <c r="O39" s="183"/>
      <c r="P39" s="183"/>
      <c r="Q39" s="183"/>
      <c r="R39" s="183"/>
      <c r="S39" s="183"/>
    </row>
    <row r="40" spans="1:19" x14ac:dyDescent="0.25">
      <c r="A40" s="195" t="s">
        <v>109</v>
      </c>
      <c r="B40" s="210">
        <v>2392897.62</v>
      </c>
      <c r="C40" s="210">
        <v>2080920.55</v>
      </c>
      <c r="D40" s="210">
        <v>2082397.8800000001</v>
      </c>
      <c r="E40" s="210">
        <v>2196579.61</v>
      </c>
      <c r="F40" s="210">
        <v>2200345.69</v>
      </c>
      <c r="G40" s="210">
        <v>2312928.87</v>
      </c>
      <c r="H40" s="210">
        <v>2266728.1800000002</v>
      </c>
      <c r="I40" s="210">
        <v>2327042.36</v>
      </c>
      <c r="J40" s="210">
        <v>2388495.8199999998</v>
      </c>
      <c r="K40" s="210"/>
      <c r="L40" s="210"/>
      <c r="M40" s="191"/>
      <c r="N40" s="203">
        <f t="shared" si="0"/>
        <v>20248336.579999998</v>
      </c>
      <c r="O40" s="183"/>
      <c r="P40" s="183"/>
      <c r="Q40" s="183"/>
      <c r="R40" s="183"/>
      <c r="S40" s="183"/>
    </row>
    <row r="41" spans="1:19" x14ac:dyDescent="0.25">
      <c r="A41" s="195" t="s">
        <v>16</v>
      </c>
      <c r="B41" s="210">
        <v>1575827.93</v>
      </c>
      <c r="C41" s="210">
        <v>1545538.02</v>
      </c>
      <c r="D41" s="210">
        <v>1427519.03</v>
      </c>
      <c r="E41" s="210">
        <v>1472476.42</v>
      </c>
      <c r="F41" s="210">
        <v>1529537.74</v>
      </c>
      <c r="G41" s="210">
        <v>1594582.52</v>
      </c>
      <c r="H41" s="210">
        <v>1575915.1400000001</v>
      </c>
      <c r="I41" s="210">
        <v>1437766.29</v>
      </c>
      <c r="J41" s="210">
        <v>1948498.96</v>
      </c>
      <c r="K41" s="210"/>
      <c r="L41" s="210"/>
      <c r="M41" s="191"/>
      <c r="N41" s="203">
        <f t="shared" si="0"/>
        <v>14107662.050000001</v>
      </c>
      <c r="O41" s="183"/>
      <c r="P41" s="183"/>
      <c r="Q41" s="183"/>
      <c r="R41" s="183"/>
      <c r="S41" s="183"/>
    </row>
    <row r="42" spans="1:19" x14ac:dyDescent="0.25">
      <c r="A42" s="195" t="s">
        <v>17</v>
      </c>
      <c r="B42" s="210">
        <v>24157.72</v>
      </c>
      <c r="C42" s="210">
        <v>27245.920000000002</v>
      </c>
      <c r="D42" s="210">
        <v>17755.510000000002</v>
      </c>
      <c r="E42" s="210">
        <v>36580.720000000001</v>
      </c>
      <c r="F42" s="210">
        <v>28368.48</v>
      </c>
      <c r="G42" s="210">
        <v>60186.1</v>
      </c>
      <c r="H42" s="210">
        <v>35922.65</v>
      </c>
      <c r="I42" s="210">
        <v>30208.86</v>
      </c>
      <c r="J42" s="210">
        <v>120154.61</v>
      </c>
      <c r="K42" s="210"/>
      <c r="L42" s="210"/>
      <c r="M42" s="191"/>
      <c r="N42" s="203">
        <f t="shared" si="0"/>
        <v>380580.57</v>
      </c>
      <c r="O42" s="183"/>
      <c r="P42" s="183"/>
      <c r="Q42" s="183"/>
      <c r="R42" s="183"/>
      <c r="S42" s="183"/>
    </row>
    <row r="43" spans="1:19" x14ac:dyDescent="0.25">
      <c r="A43" s="195" t="s">
        <v>74</v>
      </c>
      <c r="B43" s="210">
        <v>19280492.25</v>
      </c>
      <c r="C43" s="210">
        <v>17511575.580000002</v>
      </c>
      <c r="D43" s="210">
        <v>18150363.050000001</v>
      </c>
      <c r="E43" s="210">
        <v>19127588.859999999</v>
      </c>
      <c r="F43" s="210">
        <v>19614228.210000001</v>
      </c>
      <c r="G43" s="210">
        <v>21362017.57</v>
      </c>
      <c r="H43" s="210">
        <v>21719796.199999999</v>
      </c>
      <c r="I43" s="210">
        <v>21625750.900000002</v>
      </c>
      <c r="J43" s="210">
        <v>20039347.059999999</v>
      </c>
      <c r="K43" s="210"/>
      <c r="L43" s="210"/>
      <c r="M43" s="191"/>
      <c r="N43" s="203">
        <f t="shared" si="0"/>
        <v>178431159.67999998</v>
      </c>
      <c r="O43" s="183"/>
      <c r="P43" s="183"/>
      <c r="Q43" s="183"/>
      <c r="R43" s="183"/>
      <c r="S43" s="183"/>
    </row>
    <row r="44" spans="1:19" x14ac:dyDescent="0.25">
      <c r="A44" s="195" t="s">
        <v>18</v>
      </c>
      <c r="B44" s="210">
        <v>1719642.69</v>
      </c>
      <c r="C44" s="210">
        <v>2297310.2200000002</v>
      </c>
      <c r="D44" s="210">
        <v>2837068.61</v>
      </c>
      <c r="E44" s="210">
        <v>2410358.46</v>
      </c>
      <c r="F44" s="210">
        <v>3217063.2600000002</v>
      </c>
      <c r="G44" s="210">
        <v>2860623.85</v>
      </c>
      <c r="H44" s="210">
        <v>2247665.9900000002</v>
      </c>
      <c r="I44" s="210">
        <v>2155703.44</v>
      </c>
      <c r="J44" s="210">
        <v>1513331.4000000001</v>
      </c>
      <c r="K44" s="210"/>
      <c r="L44" s="210"/>
      <c r="M44" s="191"/>
      <c r="N44" s="203">
        <f t="shared" si="0"/>
        <v>21258767.919999998</v>
      </c>
      <c r="O44" s="183"/>
      <c r="P44" s="183"/>
      <c r="Q44" s="183"/>
      <c r="R44" s="183"/>
      <c r="S44" s="183"/>
    </row>
    <row r="45" spans="1:19" ht="13.2" customHeight="1" x14ac:dyDescent="0.25">
      <c r="A45" s="195" t="s">
        <v>30</v>
      </c>
      <c r="B45" s="210">
        <v>71505.87</v>
      </c>
      <c r="C45" s="210">
        <v>76155.97</v>
      </c>
      <c r="D45" s="210">
        <v>89687.91</v>
      </c>
      <c r="E45" s="210">
        <v>140416.62</v>
      </c>
      <c r="F45" s="210">
        <v>79312.98</v>
      </c>
      <c r="G45" s="210">
        <v>74171.520000000004</v>
      </c>
      <c r="H45" s="210">
        <v>81164.639999999999</v>
      </c>
      <c r="I45" s="210">
        <v>77700.400000000009</v>
      </c>
      <c r="J45" s="210">
        <v>74913.440000000002</v>
      </c>
      <c r="K45" s="210"/>
      <c r="L45" s="210"/>
      <c r="M45" s="191"/>
      <c r="N45" s="203">
        <f t="shared" si="0"/>
        <v>765029.35000000009</v>
      </c>
      <c r="O45" s="183"/>
      <c r="P45" s="183"/>
      <c r="Q45" s="183"/>
      <c r="R45" s="183"/>
      <c r="S45" s="183"/>
    </row>
    <row r="46" spans="1:19" ht="13.95" customHeight="1" x14ac:dyDescent="0.25">
      <c r="A46" s="195" t="s">
        <v>110</v>
      </c>
      <c r="B46" s="210">
        <v>541951.72</v>
      </c>
      <c r="C46" s="210">
        <v>604961.81000000006</v>
      </c>
      <c r="D46" s="210">
        <v>765825.01</v>
      </c>
      <c r="E46" s="210">
        <v>1013980.12</v>
      </c>
      <c r="F46" s="210">
        <v>993489.28</v>
      </c>
      <c r="G46" s="210">
        <v>1066317.17</v>
      </c>
      <c r="H46" s="210">
        <v>1035648.4500000001</v>
      </c>
      <c r="I46" s="210">
        <v>1153908.32</v>
      </c>
      <c r="J46" s="210">
        <v>1278820.48</v>
      </c>
      <c r="K46" s="210"/>
      <c r="L46" s="210"/>
      <c r="M46" s="191"/>
      <c r="N46" s="203">
        <f t="shared" si="0"/>
        <v>8454902.3600000013</v>
      </c>
      <c r="O46" s="183"/>
      <c r="P46" s="183"/>
      <c r="Q46" s="183"/>
      <c r="R46" s="183"/>
      <c r="S46" s="183"/>
    </row>
    <row r="47" spans="1:19" x14ac:dyDescent="0.25">
      <c r="A47" s="195" t="s">
        <v>111</v>
      </c>
      <c r="B47" s="210">
        <v>4900873.9000000004</v>
      </c>
      <c r="C47" s="210">
        <v>4864417.51</v>
      </c>
      <c r="D47" s="210">
        <v>5735545.5200000005</v>
      </c>
      <c r="E47" s="210">
        <v>5785600.8100000005</v>
      </c>
      <c r="F47" s="210">
        <v>5851210.5200000005</v>
      </c>
      <c r="G47" s="210">
        <v>5622840.1200000001</v>
      </c>
      <c r="H47" s="210">
        <v>5647129.8500000006</v>
      </c>
      <c r="I47" s="210">
        <v>4967315.5200000005</v>
      </c>
      <c r="J47" s="210">
        <v>4447298.88</v>
      </c>
      <c r="K47" s="210"/>
      <c r="L47" s="210"/>
      <c r="M47" s="191"/>
      <c r="N47" s="203">
        <f t="shared" si="0"/>
        <v>47822232.63000001</v>
      </c>
      <c r="O47" s="183"/>
      <c r="P47" s="183"/>
      <c r="Q47" s="183"/>
      <c r="R47" s="183"/>
      <c r="S47" s="183"/>
    </row>
    <row r="48" spans="1:19" ht="13.95" customHeight="1" x14ac:dyDescent="0.25">
      <c r="A48" s="200" t="s">
        <v>112</v>
      </c>
      <c r="B48" s="210">
        <v>85189.440000000002</v>
      </c>
      <c r="C48" s="210">
        <v>61560.340000000004</v>
      </c>
      <c r="D48" s="210">
        <v>61519.73</v>
      </c>
      <c r="E48" s="210">
        <v>166785.15</v>
      </c>
      <c r="F48" s="210">
        <v>95862.55</v>
      </c>
      <c r="G48" s="210">
        <v>90880.63</v>
      </c>
      <c r="H48" s="210">
        <v>107289.54000000001</v>
      </c>
      <c r="I48" s="210">
        <v>151865.59</v>
      </c>
      <c r="J48" s="210">
        <v>42416.200000000004</v>
      </c>
      <c r="K48" s="210"/>
      <c r="L48" s="210"/>
      <c r="M48" s="191"/>
      <c r="N48" s="203">
        <f t="shared" si="0"/>
        <v>863369.17</v>
      </c>
      <c r="O48" s="183"/>
      <c r="P48" s="183"/>
      <c r="Q48" s="183"/>
      <c r="R48" s="183"/>
      <c r="S48" s="183"/>
    </row>
    <row r="49" spans="1:19" x14ac:dyDescent="0.25">
      <c r="A49" s="195" t="s">
        <v>19</v>
      </c>
      <c r="B49" s="210">
        <v>3664074.29</v>
      </c>
      <c r="C49" s="210">
        <v>3764986.38</v>
      </c>
      <c r="D49" s="210">
        <v>4640906.3</v>
      </c>
      <c r="E49" s="210">
        <v>4285765.5200000005</v>
      </c>
      <c r="F49" s="210">
        <v>4080432.74</v>
      </c>
      <c r="G49" s="210">
        <v>4749393.95</v>
      </c>
      <c r="H49" s="210">
        <v>5172105.01</v>
      </c>
      <c r="I49" s="210">
        <v>4672479.66</v>
      </c>
      <c r="J49" s="210">
        <v>4484256.6000000006</v>
      </c>
      <c r="K49" s="210"/>
      <c r="L49" s="210"/>
      <c r="M49" s="191"/>
      <c r="N49" s="203">
        <f t="shared" si="0"/>
        <v>39514400.449999996</v>
      </c>
      <c r="O49" s="183"/>
      <c r="P49" s="183"/>
      <c r="Q49" s="183"/>
      <c r="R49" s="183"/>
      <c r="S49" s="183"/>
    </row>
    <row r="50" spans="1:19" x14ac:dyDescent="0.25">
      <c r="A50" s="195" t="s">
        <v>20</v>
      </c>
      <c r="B50" s="210">
        <v>1594730.98</v>
      </c>
      <c r="C50" s="210">
        <v>1149080.18</v>
      </c>
      <c r="D50" s="210">
        <v>1171467.71</v>
      </c>
      <c r="E50" s="210">
        <v>717454.56</v>
      </c>
      <c r="F50" s="210">
        <v>932773.72</v>
      </c>
      <c r="G50" s="210">
        <v>835497.42</v>
      </c>
      <c r="H50" s="210">
        <v>849103.56</v>
      </c>
      <c r="I50" s="210">
        <v>1202353.6000000001</v>
      </c>
      <c r="J50" s="210">
        <v>968070.32000000007</v>
      </c>
      <c r="K50" s="210"/>
      <c r="L50" s="210"/>
      <c r="M50" s="191"/>
      <c r="N50" s="203">
        <f t="shared" si="0"/>
        <v>9420532.0499999989</v>
      </c>
      <c r="O50" s="183"/>
      <c r="P50" s="183"/>
      <c r="Q50" s="183"/>
      <c r="R50" s="183"/>
      <c r="S50" s="183"/>
    </row>
    <row r="51" spans="1:19" x14ac:dyDescent="0.25">
      <c r="A51" s="198" t="s">
        <v>21</v>
      </c>
      <c r="B51" s="213">
        <v>1143469.3900000001</v>
      </c>
      <c r="C51" s="213">
        <v>948492.38</v>
      </c>
      <c r="D51" s="213">
        <v>415962.41000000003</v>
      </c>
      <c r="E51" s="213">
        <v>407847.86</v>
      </c>
      <c r="F51" s="213">
        <v>558957.31000000006</v>
      </c>
      <c r="G51" s="213">
        <v>495577.16000000003</v>
      </c>
      <c r="H51" s="213">
        <v>393233.63</v>
      </c>
      <c r="I51" s="213">
        <v>510637.81</v>
      </c>
      <c r="J51" s="213">
        <v>422732.31</v>
      </c>
      <c r="K51" s="213"/>
      <c r="L51" s="213"/>
      <c r="M51" s="199"/>
      <c r="N51" s="203">
        <f t="shared" si="0"/>
        <v>5296910.26</v>
      </c>
      <c r="O51" s="183"/>
      <c r="P51" s="183"/>
      <c r="Q51" s="183"/>
      <c r="R51" s="183"/>
      <c r="S51" s="183"/>
    </row>
    <row r="52" spans="1:19" ht="13.8" thickBot="1" x14ac:dyDescent="0.3">
      <c r="A52" s="211" t="s">
        <v>33</v>
      </c>
      <c r="B52" s="212">
        <f>SUM(B4:B51)</f>
        <v>186949423.60000002</v>
      </c>
      <c r="C52" s="212">
        <f t="shared" ref="C52:J52" si="1">SUM(C4:C51)</f>
        <v>159871542.29999998</v>
      </c>
      <c r="D52" s="212">
        <f t="shared" si="1"/>
        <v>170762308.00000003</v>
      </c>
      <c r="E52" s="212">
        <f t="shared" si="1"/>
        <v>177439515.27000007</v>
      </c>
      <c r="F52" s="212">
        <f t="shared" si="1"/>
        <v>173135812.70000005</v>
      </c>
      <c r="G52" s="212">
        <f t="shared" si="1"/>
        <v>184268376.37</v>
      </c>
      <c r="H52" s="212">
        <f t="shared" si="1"/>
        <v>185854804.46999994</v>
      </c>
      <c r="I52" s="212">
        <f t="shared" si="1"/>
        <v>190872154.26000008</v>
      </c>
      <c r="J52" s="212">
        <f t="shared" si="1"/>
        <v>195856006.63999996</v>
      </c>
      <c r="K52" s="212">
        <v>0</v>
      </c>
      <c r="L52" s="212">
        <v>0</v>
      </c>
      <c r="M52" s="212">
        <v>0</v>
      </c>
      <c r="N52" s="203">
        <f t="shared" si="0"/>
        <v>1625009943.6099999</v>
      </c>
      <c r="O52" s="183"/>
      <c r="P52" s="183"/>
      <c r="Q52" s="183"/>
      <c r="R52" s="190"/>
      <c r="S52" s="190"/>
    </row>
    <row r="53" spans="1:19" s="85" customFormat="1" x14ac:dyDescent="0.25">
      <c r="A53" s="193" t="s">
        <v>72</v>
      </c>
      <c r="B53" s="207"/>
      <c r="C53" s="207"/>
      <c r="D53" s="207"/>
      <c r="E53" s="208"/>
      <c r="F53" s="194"/>
      <c r="G53" s="194"/>
      <c r="H53" s="194"/>
      <c r="I53" s="194"/>
      <c r="J53" s="194"/>
      <c r="K53" s="194"/>
      <c r="L53" s="194"/>
      <c r="M53" s="194"/>
      <c r="N53" s="193"/>
      <c r="O53" s="192"/>
      <c r="P53" s="192"/>
      <c r="Q53" s="192"/>
      <c r="R53" s="192"/>
      <c r="S53" s="192"/>
    </row>
    <row r="54" spans="1:19" s="85" customFormat="1" ht="10.95" customHeight="1" x14ac:dyDescent="0.25">
      <c r="A54" s="281" t="s">
        <v>164</v>
      </c>
      <c r="B54" s="281"/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192"/>
      <c r="P54" s="192"/>
      <c r="Q54" s="192"/>
      <c r="R54" s="192"/>
      <c r="S54" s="192"/>
    </row>
    <row r="55" spans="1:19" s="85" customFormat="1" x14ac:dyDescent="0.25">
      <c r="A55" s="281"/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192"/>
      <c r="P55" s="192"/>
      <c r="Q55" s="192"/>
      <c r="R55" s="192"/>
      <c r="S55" s="192"/>
    </row>
    <row r="56" spans="1:19" s="85" customFormat="1" ht="12.75" customHeight="1" x14ac:dyDescent="0.25">
      <c r="A56" s="201" t="s">
        <v>162</v>
      </c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192"/>
      <c r="P56" s="192"/>
      <c r="Q56" s="192"/>
      <c r="R56" s="192"/>
      <c r="S56" s="192"/>
    </row>
    <row r="57" spans="1:19" x14ac:dyDescent="0.25">
      <c r="A57" s="206"/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183"/>
      <c r="P57" s="183"/>
      <c r="Q57" s="183"/>
      <c r="R57" s="183"/>
      <c r="S57" s="183"/>
    </row>
    <row r="58" spans="1:19" x14ac:dyDescent="0.25">
      <c r="A58" s="151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</row>
    <row r="59" spans="1:19" x14ac:dyDescent="0.25">
      <c r="A59" s="151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</row>
    <row r="60" spans="1:19" x14ac:dyDescent="0.25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</row>
    <row r="61" spans="1:19" x14ac:dyDescent="0.25">
      <c r="A61" s="183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183"/>
      <c r="O61" s="183"/>
      <c r="P61" s="183"/>
      <c r="Q61" s="183"/>
      <c r="R61" s="183"/>
      <c r="S61" s="183"/>
    </row>
    <row r="62" spans="1:19" x14ac:dyDescent="0.25">
      <c r="A62" s="183"/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183"/>
      <c r="O62" s="183"/>
      <c r="P62" s="183"/>
      <c r="Q62" s="183"/>
      <c r="R62" s="183"/>
      <c r="S62" s="183"/>
    </row>
    <row r="63" spans="1:19" x14ac:dyDescent="0.25">
      <c r="A63" s="183"/>
      <c r="B63" s="209"/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183"/>
      <c r="O63" s="183"/>
      <c r="P63" s="183"/>
      <c r="Q63" s="183"/>
      <c r="R63" s="183"/>
      <c r="S63" s="183"/>
    </row>
    <row r="64" spans="1:19" x14ac:dyDescent="0.25">
      <c r="A64" s="183"/>
      <c r="B64" s="209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183"/>
      <c r="O64" s="183"/>
      <c r="P64" s="183"/>
      <c r="Q64" s="183"/>
      <c r="R64" s="183"/>
      <c r="S64" s="183"/>
    </row>
    <row r="65" spans="1:19" x14ac:dyDescent="0.25">
      <c r="A65" s="151"/>
      <c r="B65" s="209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183"/>
      <c r="O65" s="183"/>
      <c r="P65" s="183"/>
      <c r="Q65" s="183"/>
      <c r="R65" s="183"/>
      <c r="S65" s="151"/>
    </row>
    <row r="66" spans="1:19" x14ac:dyDescent="0.25">
      <c r="A66" s="151"/>
      <c r="B66" s="209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183"/>
      <c r="O66" s="183"/>
      <c r="P66" s="183"/>
      <c r="Q66" s="183"/>
      <c r="R66" s="183"/>
      <c r="S66" s="151"/>
    </row>
    <row r="67" spans="1:19" x14ac:dyDescent="0.25">
      <c r="A67" s="151"/>
      <c r="B67" s="209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183"/>
      <c r="O67" s="183"/>
      <c r="P67" s="183"/>
      <c r="Q67" s="183"/>
      <c r="R67" s="183"/>
      <c r="S67" s="151"/>
    </row>
    <row r="68" spans="1:19" x14ac:dyDescent="0.25">
      <c r="A68" s="151"/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183"/>
      <c r="O68" s="183"/>
      <c r="P68" s="183"/>
      <c r="Q68" s="183"/>
      <c r="R68" s="183"/>
      <c r="S68" s="151"/>
    </row>
    <row r="69" spans="1:19" x14ac:dyDescent="0.25">
      <c r="A69" s="151"/>
      <c r="B69" s="209"/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183"/>
      <c r="O69" s="183"/>
      <c r="P69" s="183"/>
      <c r="Q69" s="183"/>
      <c r="R69" s="183" t="s">
        <v>113</v>
      </c>
      <c r="S69" s="151"/>
    </row>
    <row r="70" spans="1:19" x14ac:dyDescent="0.25">
      <c r="A70" s="151"/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183"/>
      <c r="O70" s="183"/>
      <c r="P70" s="183"/>
      <c r="Q70" s="183"/>
      <c r="R70" s="183"/>
      <c r="S70" s="151"/>
    </row>
    <row r="71" spans="1:19" x14ac:dyDescent="0.25">
      <c r="A71" s="151"/>
      <c r="B71" s="209"/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183"/>
      <c r="O71" s="183"/>
      <c r="P71" s="183"/>
      <c r="Q71" s="183"/>
      <c r="R71" s="183"/>
      <c r="S71" s="151"/>
    </row>
    <row r="72" spans="1:19" x14ac:dyDescent="0.25">
      <c r="A72" s="151"/>
      <c r="B72" s="209"/>
      <c r="C72" s="209"/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183"/>
      <c r="O72" s="183"/>
      <c r="P72" s="183"/>
      <c r="Q72" s="183"/>
      <c r="R72" s="183"/>
      <c r="S72" s="151"/>
    </row>
    <row r="73" spans="1:19" x14ac:dyDescent="0.25">
      <c r="A73" s="151"/>
      <c r="B73" s="209"/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183"/>
      <c r="O73" s="183"/>
      <c r="P73" s="183"/>
      <c r="Q73" s="183"/>
      <c r="R73" s="183"/>
      <c r="S73" s="151"/>
    </row>
    <row r="74" spans="1:19" x14ac:dyDescent="0.25">
      <c r="A74" s="151"/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183"/>
      <c r="O74" s="183"/>
      <c r="P74" s="183"/>
      <c r="Q74" s="183"/>
      <c r="R74" s="183"/>
      <c r="S74" s="151"/>
    </row>
    <row r="75" spans="1:19" x14ac:dyDescent="0.25">
      <c r="A75" s="151"/>
      <c r="B75" s="209"/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183"/>
      <c r="O75" s="183"/>
      <c r="P75" s="183"/>
      <c r="Q75" s="183"/>
      <c r="R75" s="183"/>
      <c r="S75" s="151"/>
    </row>
    <row r="76" spans="1:19" x14ac:dyDescent="0.25">
      <c r="A76" s="151"/>
      <c r="B76" s="209"/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183"/>
      <c r="O76" s="183"/>
      <c r="P76" s="183"/>
      <c r="Q76" s="183"/>
      <c r="R76" s="183"/>
      <c r="S76" s="151"/>
    </row>
    <row r="77" spans="1:19" x14ac:dyDescent="0.25">
      <c r="A77" s="151"/>
      <c r="B77" s="209"/>
      <c r="C77" s="209"/>
      <c r="D77" s="209"/>
      <c r="E77" s="209"/>
      <c r="F77" s="209"/>
      <c r="G77" s="209"/>
      <c r="H77" s="209"/>
      <c r="I77" s="209"/>
      <c r="J77" s="209"/>
      <c r="K77" s="209"/>
      <c r="L77" s="209"/>
      <c r="M77" s="209"/>
      <c r="N77" s="183"/>
      <c r="O77" s="183"/>
      <c r="P77" s="183"/>
      <c r="Q77" s="183"/>
      <c r="R77" s="183"/>
      <c r="S77" s="151"/>
    </row>
    <row r="78" spans="1:19" x14ac:dyDescent="0.25">
      <c r="A78" s="151"/>
      <c r="B78" s="209"/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183"/>
      <c r="O78" s="183" t="s">
        <v>113</v>
      </c>
      <c r="P78" s="183"/>
      <c r="Q78" s="183"/>
      <c r="R78" s="183"/>
      <c r="S78" s="151"/>
    </row>
    <row r="79" spans="1:19" x14ac:dyDescent="0.25">
      <c r="A79" s="151"/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183"/>
      <c r="O79" s="183"/>
      <c r="P79" s="183"/>
      <c r="Q79" s="183"/>
      <c r="R79" s="183"/>
      <c r="S79" s="151"/>
    </row>
    <row r="80" spans="1:19" x14ac:dyDescent="0.25">
      <c r="A80" s="151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183"/>
      <c r="O80" s="183"/>
      <c r="P80" s="183"/>
      <c r="Q80" s="183"/>
      <c r="R80" s="183"/>
      <c r="S80" s="151"/>
    </row>
    <row r="81" spans="1:19" x14ac:dyDescent="0.25">
      <c r="A81" s="151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183" t="s">
        <v>113</v>
      </c>
      <c r="O81" s="151"/>
      <c r="P81" s="151"/>
      <c r="Q81" s="151"/>
      <c r="R81" s="151"/>
      <c r="S81" s="151"/>
    </row>
    <row r="82" spans="1:19" x14ac:dyDescent="0.25">
      <c r="A82" s="151"/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183"/>
      <c r="O82" s="151"/>
      <c r="P82" s="151"/>
      <c r="Q82" s="151"/>
      <c r="R82" s="151"/>
      <c r="S82" s="151"/>
    </row>
    <row r="83" spans="1:19" x14ac:dyDescent="0.25">
      <c r="A83" s="151"/>
      <c r="B83" s="209"/>
      <c r="C83" s="209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183"/>
      <c r="O83" s="151"/>
      <c r="P83" s="151"/>
      <c r="Q83" s="151"/>
      <c r="R83" s="151"/>
      <c r="S83" s="151"/>
    </row>
    <row r="84" spans="1:19" x14ac:dyDescent="0.25">
      <c r="A84" s="151"/>
      <c r="B84" s="209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183"/>
      <c r="O84" s="151"/>
      <c r="P84" s="151"/>
      <c r="Q84" s="151"/>
      <c r="R84" s="151"/>
      <c r="S84" s="151"/>
    </row>
    <row r="85" spans="1:19" x14ac:dyDescent="0.25">
      <c r="A85" s="151"/>
      <c r="B85" s="209"/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183"/>
      <c r="O85" s="151"/>
      <c r="P85" s="151"/>
      <c r="Q85" s="151"/>
      <c r="R85" s="151"/>
      <c r="S85" s="151"/>
    </row>
    <row r="86" spans="1:19" x14ac:dyDescent="0.25">
      <c r="A86" s="151"/>
      <c r="B86" s="209"/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183"/>
      <c r="O86" s="151"/>
      <c r="P86" s="151"/>
      <c r="Q86" s="151"/>
      <c r="R86" s="151"/>
      <c r="S86" s="151"/>
    </row>
    <row r="87" spans="1:19" x14ac:dyDescent="0.25">
      <c r="A87" s="151"/>
      <c r="B87" s="209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183"/>
      <c r="O87" s="151"/>
      <c r="P87" s="151"/>
      <c r="Q87" s="151"/>
      <c r="R87" s="151"/>
      <c r="S87" s="151"/>
    </row>
    <row r="88" spans="1:19" x14ac:dyDescent="0.25">
      <c r="A88" s="151"/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183"/>
      <c r="O88" s="151"/>
      <c r="P88" s="151"/>
      <c r="Q88" s="151"/>
      <c r="R88" s="151"/>
      <c r="S88" s="151"/>
    </row>
    <row r="89" spans="1:19" x14ac:dyDescent="0.25">
      <c r="A89" s="151"/>
      <c r="B89" s="209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183"/>
      <c r="O89" s="151"/>
      <c r="P89" s="151"/>
      <c r="Q89" s="151"/>
      <c r="R89" s="151"/>
      <c r="S89" s="151"/>
    </row>
    <row r="90" spans="1:19" x14ac:dyDescent="0.25">
      <c r="A90" s="151"/>
      <c r="B90" s="209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183"/>
      <c r="O90" s="151"/>
      <c r="P90" s="151"/>
      <c r="Q90" s="151"/>
      <c r="R90" s="151"/>
      <c r="S90" s="151"/>
    </row>
    <row r="91" spans="1:19" x14ac:dyDescent="0.25">
      <c r="A91" s="151"/>
      <c r="B91" s="209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183"/>
      <c r="O91" s="151"/>
      <c r="P91" s="151"/>
      <c r="Q91" s="151"/>
      <c r="R91" s="151"/>
      <c r="S91" s="151"/>
    </row>
    <row r="92" spans="1:19" x14ac:dyDescent="0.25">
      <c r="A92" s="151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183"/>
      <c r="O92" s="151"/>
      <c r="P92" s="151"/>
      <c r="Q92" s="151"/>
      <c r="R92" s="151"/>
      <c r="S92" s="151"/>
    </row>
    <row r="93" spans="1:19" x14ac:dyDescent="0.25">
      <c r="A93" s="151"/>
      <c r="B93" s="209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183"/>
      <c r="O93" s="151"/>
      <c r="P93" s="151"/>
      <c r="Q93" s="151"/>
      <c r="R93" s="151"/>
      <c r="S93" s="151"/>
    </row>
    <row r="94" spans="1:19" x14ac:dyDescent="0.25">
      <c r="A94" s="151"/>
      <c r="B94" s="209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183"/>
      <c r="O94" s="151"/>
      <c r="P94" s="151"/>
      <c r="Q94" s="151"/>
      <c r="R94" s="151"/>
      <c r="S94" s="151"/>
    </row>
    <row r="95" spans="1:19" x14ac:dyDescent="0.25">
      <c r="A95" s="151"/>
      <c r="B95" s="209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183"/>
      <c r="O95" s="151"/>
      <c r="P95" s="151"/>
      <c r="Q95" s="151"/>
      <c r="R95" s="151"/>
      <c r="S95" s="151"/>
    </row>
    <row r="96" spans="1:19" x14ac:dyDescent="0.25">
      <c r="A96" s="151"/>
      <c r="B96" s="209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183"/>
      <c r="O96" s="151"/>
      <c r="P96" s="151"/>
      <c r="Q96" s="151"/>
      <c r="R96" s="151"/>
      <c r="S96" s="151"/>
    </row>
    <row r="97" spans="1:19" x14ac:dyDescent="0.25">
      <c r="A97" s="151"/>
      <c r="B97" s="209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151"/>
      <c r="O97" s="151"/>
      <c r="P97" s="151"/>
      <c r="Q97" s="151"/>
      <c r="R97" s="151"/>
      <c r="S97" s="151"/>
    </row>
    <row r="98" spans="1:19" x14ac:dyDescent="0.25">
      <c r="A98" s="151"/>
      <c r="B98" s="209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151"/>
      <c r="O98" s="151"/>
      <c r="P98" s="151"/>
      <c r="Q98" s="151"/>
      <c r="R98" s="151"/>
      <c r="S98" s="151"/>
    </row>
    <row r="99" spans="1:19" x14ac:dyDescent="0.25">
      <c r="A99" s="151"/>
      <c r="B99" s="209"/>
      <c r="C99" s="209"/>
      <c r="D99" s="209"/>
      <c r="E99" s="209"/>
      <c r="F99" s="209"/>
      <c r="G99" s="209"/>
      <c r="H99" s="209"/>
      <c r="I99" s="209"/>
      <c r="J99" s="209"/>
      <c r="K99" s="209"/>
      <c r="L99" s="209"/>
      <c r="M99" s="209"/>
      <c r="N99" s="151"/>
      <c r="O99" s="151"/>
      <c r="P99" s="151"/>
      <c r="Q99" s="151"/>
      <c r="R99" s="151"/>
      <c r="S99" s="151"/>
    </row>
    <row r="100" spans="1:19" x14ac:dyDescent="0.25">
      <c r="A100" s="151"/>
      <c r="B100" s="209"/>
      <c r="C100" s="209"/>
      <c r="D100" s="209"/>
      <c r="E100" s="209"/>
      <c r="F100" s="209"/>
      <c r="G100" s="209"/>
      <c r="H100" s="209"/>
      <c r="I100" s="209"/>
      <c r="J100" s="209"/>
      <c r="K100" s="209"/>
      <c r="L100" s="209"/>
      <c r="M100" s="209"/>
      <c r="N100" s="151"/>
      <c r="O100" s="151"/>
      <c r="P100" s="151"/>
      <c r="Q100" s="151"/>
      <c r="R100" s="151"/>
      <c r="S100" s="151"/>
    </row>
    <row r="101" spans="1:19" x14ac:dyDescent="0.25">
      <c r="A101" s="151"/>
      <c r="B101" s="209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151"/>
      <c r="O101" s="151"/>
      <c r="P101" s="151"/>
      <c r="Q101" s="151"/>
      <c r="R101" s="151"/>
      <c r="S101" s="151"/>
    </row>
    <row r="102" spans="1:19" x14ac:dyDescent="0.25">
      <c r="A102" s="151"/>
      <c r="B102" s="209"/>
      <c r="C102" s="209"/>
      <c r="D102" s="209"/>
      <c r="E102" s="209"/>
      <c r="F102" s="209"/>
      <c r="G102" s="209"/>
      <c r="H102" s="209"/>
      <c r="I102" s="209"/>
      <c r="J102" s="209"/>
      <c r="K102" s="209"/>
      <c r="L102" s="209"/>
      <c r="M102" s="209"/>
      <c r="N102" s="151"/>
      <c r="O102" s="151"/>
      <c r="P102" s="151"/>
      <c r="Q102" s="151"/>
      <c r="R102" s="151"/>
      <c r="S102" s="151"/>
    </row>
    <row r="103" spans="1:19" x14ac:dyDescent="0.25">
      <c r="A103" s="151"/>
      <c r="B103" s="209"/>
      <c r="C103" s="209"/>
      <c r="D103" s="209"/>
      <c r="E103" s="209"/>
      <c r="F103" s="209"/>
      <c r="G103" s="209"/>
      <c r="H103" s="209"/>
      <c r="I103" s="209"/>
      <c r="J103" s="209"/>
      <c r="K103" s="209"/>
      <c r="L103" s="209"/>
      <c r="M103" s="209"/>
      <c r="N103" s="151"/>
      <c r="O103" s="151"/>
      <c r="P103" s="151"/>
      <c r="Q103" s="151"/>
      <c r="R103" s="151"/>
      <c r="S103" s="151"/>
    </row>
    <row r="104" spans="1:19" x14ac:dyDescent="0.25">
      <c r="A104" s="151"/>
      <c r="B104" s="209"/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151"/>
      <c r="O104" s="151"/>
      <c r="P104" s="151"/>
      <c r="Q104" s="151"/>
      <c r="R104" s="151"/>
      <c r="S104" s="151"/>
    </row>
    <row r="105" spans="1:19" x14ac:dyDescent="0.25">
      <c r="A105" s="151"/>
      <c r="B105" s="209"/>
      <c r="C105" s="209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151"/>
      <c r="O105" s="151"/>
      <c r="P105" s="151"/>
      <c r="Q105" s="151"/>
      <c r="R105" s="151"/>
      <c r="S105" s="151"/>
    </row>
    <row r="106" spans="1:19" x14ac:dyDescent="0.25">
      <c r="A106" s="151"/>
      <c r="B106" s="209"/>
      <c r="C106" s="209"/>
      <c r="D106" s="209"/>
      <c r="E106" s="209"/>
      <c r="F106" s="209"/>
      <c r="G106" s="209"/>
      <c r="H106" s="209"/>
      <c r="I106" s="209"/>
      <c r="J106" s="209"/>
      <c r="K106" s="209"/>
      <c r="L106" s="209"/>
      <c r="M106" s="209"/>
      <c r="N106" s="151"/>
      <c r="O106" s="151"/>
      <c r="P106" s="151"/>
      <c r="Q106" s="151"/>
      <c r="R106" s="151"/>
      <c r="S106" s="151"/>
    </row>
    <row r="107" spans="1:19" x14ac:dyDescent="0.25">
      <c r="A107" s="151"/>
      <c r="B107" s="209"/>
      <c r="C107" s="209"/>
      <c r="D107" s="209"/>
      <c r="E107" s="209"/>
      <c r="F107" s="209"/>
      <c r="G107" s="209"/>
      <c r="H107" s="209"/>
      <c r="I107" s="209"/>
      <c r="J107" s="209"/>
      <c r="K107" s="209"/>
      <c r="L107" s="209"/>
      <c r="M107" s="209"/>
      <c r="N107" s="151"/>
      <c r="O107" s="151"/>
      <c r="P107" s="151"/>
      <c r="Q107" s="151"/>
      <c r="R107" s="151"/>
      <c r="S107" s="151"/>
    </row>
    <row r="108" spans="1:19" x14ac:dyDescent="0.25">
      <c r="A108" s="151"/>
      <c r="B108" s="209"/>
      <c r="C108" s="209"/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151"/>
      <c r="O108" s="151"/>
      <c r="P108" s="151"/>
      <c r="Q108" s="151"/>
      <c r="R108" s="151"/>
      <c r="S108" s="151"/>
    </row>
    <row r="109" spans="1:19" x14ac:dyDescent="0.25">
      <c r="A109" s="151"/>
      <c r="B109" s="209"/>
      <c r="C109" s="209"/>
      <c r="D109" s="209"/>
      <c r="E109" s="209"/>
      <c r="F109" s="209"/>
      <c r="G109" s="209"/>
      <c r="H109" s="209"/>
      <c r="I109" s="209"/>
      <c r="J109" s="209"/>
      <c r="K109" s="209"/>
      <c r="L109" s="209"/>
      <c r="M109" s="209"/>
      <c r="N109" s="151"/>
      <c r="O109" s="151"/>
      <c r="P109" s="151"/>
      <c r="Q109" s="151"/>
      <c r="R109" s="151"/>
      <c r="S109" s="151"/>
    </row>
    <row r="110" spans="1:19" x14ac:dyDescent="0.25">
      <c r="A110" s="151"/>
      <c r="B110" s="209"/>
      <c r="C110" s="209"/>
      <c r="D110" s="209"/>
      <c r="E110" s="209"/>
      <c r="F110" s="209"/>
      <c r="G110" s="209"/>
      <c r="H110" s="209"/>
      <c r="I110" s="209"/>
      <c r="J110" s="209"/>
      <c r="K110" s="209"/>
      <c r="L110" s="209"/>
      <c r="M110" s="209"/>
      <c r="N110" s="151"/>
      <c r="O110" s="151"/>
      <c r="P110" s="151"/>
      <c r="Q110" s="151"/>
      <c r="R110" s="151"/>
      <c r="S110" s="151"/>
    </row>
    <row r="111" spans="1:19" x14ac:dyDescent="0.25">
      <c r="A111" s="151"/>
      <c r="B111" s="209"/>
      <c r="C111" s="209"/>
      <c r="D111" s="209"/>
      <c r="E111" s="209"/>
      <c r="F111" s="209"/>
      <c r="G111" s="209"/>
      <c r="H111" s="209"/>
      <c r="I111" s="209"/>
      <c r="J111" s="209"/>
      <c r="K111" s="209"/>
      <c r="L111" s="209"/>
      <c r="M111" s="209"/>
      <c r="N111" s="151"/>
      <c r="O111" s="151"/>
      <c r="P111" s="151"/>
      <c r="Q111" s="151"/>
      <c r="R111" s="151"/>
      <c r="S111" s="151"/>
    </row>
    <row r="112" spans="1:19" x14ac:dyDescent="0.25">
      <c r="A112" s="151"/>
      <c r="B112" s="209"/>
      <c r="C112" s="209"/>
      <c r="D112" s="209"/>
      <c r="E112" s="209"/>
      <c r="F112" s="209"/>
      <c r="G112" s="209"/>
      <c r="H112" s="209"/>
      <c r="I112" s="209"/>
      <c r="J112" s="209"/>
      <c r="K112" s="209"/>
      <c r="L112" s="209"/>
      <c r="M112" s="209"/>
      <c r="N112" s="151"/>
      <c r="O112" s="151"/>
      <c r="P112" s="151"/>
      <c r="Q112" s="151"/>
      <c r="R112" s="151"/>
      <c r="S112" s="151"/>
    </row>
    <row r="113" spans="1:19" x14ac:dyDescent="0.25">
      <c r="A113" s="151"/>
      <c r="B113" s="209"/>
      <c r="C113" s="209"/>
      <c r="D113" s="209"/>
      <c r="E113" s="209"/>
      <c r="F113" s="209"/>
      <c r="G113" s="209"/>
      <c r="H113" s="209"/>
      <c r="I113" s="209"/>
      <c r="J113" s="209"/>
      <c r="K113" s="209"/>
      <c r="L113" s="209"/>
      <c r="M113" s="209"/>
      <c r="N113" s="151"/>
      <c r="O113" s="151"/>
      <c r="P113" s="151"/>
      <c r="Q113" s="151"/>
      <c r="R113" s="151"/>
      <c r="S113" s="151"/>
    </row>
    <row r="114" spans="1:19" x14ac:dyDescent="0.25">
      <c r="A114" s="151"/>
      <c r="B114" s="209"/>
      <c r="C114" s="209"/>
      <c r="D114" s="209"/>
      <c r="E114" s="209"/>
      <c r="F114" s="209"/>
      <c r="G114" s="209"/>
      <c r="H114" s="209"/>
      <c r="I114" s="209"/>
      <c r="J114" s="209"/>
      <c r="K114" s="209"/>
      <c r="L114" s="209"/>
      <c r="M114" s="209"/>
      <c r="N114" s="151"/>
      <c r="O114" s="151"/>
      <c r="P114" s="151"/>
      <c r="Q114" s="151"/>
      <c r="R114" s="151"/>
      <c r="S114" s="151"/>
    </row>
    <row r="115" spans="1:19" x14ac:dyDescent="0.25">
      <c r="A115" s="151"/>
      <c r="B115" s="209"/>
      <c r="C115" s="209"/>
      <c r="D115" s="209"/>
      <c r="E115" s="209"/>
      <c r="F115" s="209"/>
      <c r="G115" s="209"/>
      <c r="H115" s="209"/>
      <c r="I115" s="209"/>
      <c r="J115" s="209"/>
      <c r="K115" s="209"/>
      <c r="L115" s="209"/>
      <c r="M115" s="209"/>
      <c r="N115" s="151"/>
      <c r="O115" s="151"/>
      <c r="P115" s="151"/>
      <c r="Q115" s="151"/>
      <c r="R115" s="151"/>
      <c r="S115" s="151"/>
    </row>
    <row r="116" spans="1:19" x14ac:dyDescent="0.25">
      <c r="A116" s="151"/>
      <c r="B116" s="209"/>
      <c r="C116" s="209"/>
      <c r="D116" s="209"/>
      <c r="E116" s="209"/>
      <c r="F116" s="209"/>
      <c r="G116" s="209"/>
      <c r="H116" s="209"/>
      <c r="I116" s="209"/>
      <c r="J116" s="209"/>
      <c r="K116" s="209"/>
      <c r="L116" s="209"/>
      <c r="M116" s="209"/>
      <c r="N116" s="151"/>
      <c r="O116" s="151"/>
      <c r="P116" s="151"/>
      <c r="Q116" s="151"/>
      <c r="R116" s="151"/>
      <c r="S116" s="151"/>
    </row>
    <row r="117" spans="1:19" x14ac:dyDescent="0.25">
      <c r="A117" s="151"/>
      <c r="B117" s="209"/>
      <c r="C117" s="209"/>
      <c r="D117" s="209"/>
      <c r="E117" s="209"/>
      <c r="F117" s="209"/>
      <c r="G117" s="209"/>
      <c r="H117" s="209"/>
      <c r="I117" s="209"/>
      <c r="J117" s="209"/>
      <c r="K117" s="209"/>
      <c r="L117" s="209"/>
      <c r="M117" s="209"/>
      <c r="N117" s="151"/>
      <c r="O117" s="151"/>
      <c r="P117" s="151"/>
      <c r="Q117" s="151"/>
      <c r="R117" s="151"/>
      <c r="S117" s="151"/>
    </row>
    <row r="118" spans="1:19" x14ac:dyDescent="0.25">
      <c r="A118" s="151"/>
      <c r="B118" s="209"/>
      <c r="C118" s="209"/>
      <c r="D118" s="209"/>
      <c r="E118" s="209"/>
      <c r="F118" s="209"/>
      <c r="G118" s="209"/>
      <c r="H118" s="209"/>
      <c r="I118" s="209"/>
      <c r="J118" s="209"/>
      <c r="K118" s="209"/>
      <c r="L118" s="209"/>
      <c r="M118" s="209"/>
      <c r="N118" s="151"/>
      <c r="O118" s="151"/>
      <c r="P118" s="151"/>
      <c r="Q118" s="151"/>
      <c r="R118" s="151"/>
      <c r="S118" s="151"/>
    </row>
    <row r="119" spans="1:19" x14ac:dyDescent="0.25">
      <c r="A119" s="151"/>
      <c r="B119" s="209"/>
      <c r="C119" s="209"/>
      <c r="D119" s="209"/>
      <c r="E119" s="209"/>
      <c r="F119" s="209"/>
      <c r="G119" s="209"/>
      <c r="H119" s="209"/>
      <c r="I119" s="209"/>
      <c r="J119" s="209"/>
      <c r="K119" s="209"/>
      <c r="L119" s="209"/>
      <c r="M119" s="209"/>
      <c r="N119" s="151"/>
      <c r="O119" s="151"/>
      <c r="P119" s="151"/>
      <c r="Q119" s="151"/>
      <c r="R119" s="151"/>
      <c r="S119" s="151"/>
    </row>
    <row r="120" spans="1:19" x14ac:dyDescent="0.25">
      <c r="A120" s="151"/>
      <c r="B120" s="209"/>
      <c r="C120" s="209"/>
      <c r="D120" s="209"/>
      <c r="E120" s="209"/>
      <c r="F120" s="209"/>
      <c r="G120" s="209"/>
      <c r="H120" s="209"/>
      <c r="I120" s="209"/>
      <c r="J120" s="209"/>
      <c r="K120" s="209"/>
      <c r="L120" s="209"/>
      <c r="M120" s="209"/>
      <c r="N120" s="151"/>
      <c r="O120" s="151"/>
      <c r="P120" s="151"/>
      <c r="Q120" s="151"/>
      <c r="R120" s="151"/>
      <c r="S120" s="151"/>
    </row>
    <row r="121" spans="1:19" x14ac:dyDescent="0.25">
      <c r="A121" s="151"/>
      <c r="B121" s="209"/>
      <c r="C121" s="209"/>
      <c r="D121" s="209"/>
      <c r="E121" s="209"/>
      <c r="F121" s="209"/>
      <c r="G121" s="209"/>
      <c r="H121" s="209"/>
      <c r="I121" s="209"/>
      <c r="J121" s="209"/>
      <c r="K121" s="209"/>
      <c r="L121" s="209"/>
      <c r="M121" s="209"/>
      <c r="N121" s="151"/>
      <c r="O121" s="151"/>
      <c r="P121" s="151"/>
      <c r="Q121" s="151"/>
      <c r="R121" s="151"/>
      <c r="S121" s="151"/>
    </row>
    <row r="122" spans="1:19" x14ac:dyDescent="0.25">
      <c r="A122" s="151"/>
      <c r="B122" s="209"/>
      <c r="C122" s="209"/>
      <c r="D122" s="209"/>
      <c r="E122" s="209"/>
      <c r="F122" s="209"/>
      <c r="G122" s="209"/>
      <c r="H122" s="209"/>
      <c r="I122" s="209"/>
      <c r="J122" s="209"/>
      <c r="K122" s="209"/>
      <c r="L122" s="209"/>
      <c r="M122" s="209"/>
      <c r="N122" s="151"/>
      <c r="O122" s="151"/>
      <c r="P122" s="151"/>
      <c r="Q122" s="151"/>
      <c r="R122" s="151"/>
      <c r="S122" s="151"/>
    </row>
    <row r="123" spans="1:19" x14ac:dyDescent="0.25">
      <c r="A123" s="151"/>
      <c r="B123" s="209"/>
      <c r="C123" s="209"/>
      <c r="D123" s="209"/>
      <c r="E123" s="209"/>
      <c r="F123" s="209"/>
      <c r="G123" s="209"/>
      <c r="H123" s="209"/>
      <c r="I123" s="209"/>
      <c r="J123" s="209"/>
      <c r="K123" s="209"/>
      <c r="L123" s="209"/>
      <c r="M123" s="209"/>
      <c r="N123" s="151"/>
      <c r="O123" s="151"/>
      <c r="P123" s="151"/>
      <c r="Q123" s="151"/>
      <c r="R123" s="151"/>
      <c r="S123" s="151"/>
    </row>
    <row r="124" spans="1:19" x14ac:dyDescent="0.25">
      <c r="A124" s="151"/>
      <c r="B124" s="209"/>
      <c r="C124" s="209"/>
      <c r="D124" s="209"/>
      <c r="E124" s="209"/>
      <c r="F124" s="209"/>
      <c r="G124" s="209"/>
      <c r="H124" s="209"/>
      <c r="I124" s="209"/>
      <c r="J124" s="209"/>
      <c r="K124" s="209"/>
      <c r="L124" s="209"/>
      <c r="M124" s="209"/>
      <c r="N124" s="151"/>
      <c r="O124" s="151"/>
      <c r="P124" s="151"/>
      <c r="Q124" s="151"/>
      <c r="R124" s="151"/>
      <c r="S124" s="151"/>
    </row>
    <row r="125" spans="1:19" x14ac:dyDescent="0.25">
      <c r="A125" s="151"/>
      <c r="B125" s="209"/>
      <c r="C125" s="209"/>
      <c r="D125" s="209"/>
      <c r="E125" s="209"/>
      <c r="F125" s="209"/>
      <c r="G125" s="209"/>
      <c r="H125" s="209"/>
      <c r="I125" s="209"/>
      <c r="J125" s="209"/>
      <c r="K125" s="209"/>
      <c r="L125" s="209"/>
      <c r="M125" s="209"/>
      <c r="N125" s="151"/>
      <c r="O125" s="151"/>
      <c r="P125" s="151"/>
      <c r="Q125" s="151"/>
      <c r="R125" s="151"/>
      <c r="S125" s="151"/>
    </row>
  </sheetData>
  <mergeCells count="2">
    <mergeCell ref="L2:N2"/>
    <mergeCell ref="A54:N55"/>
  </mergeCells>
  <pageMargins left="0.31496062992125984" right="0.11811023622047245" top="0.19685039370078741" bottom="0.59055118110236227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0"/>
  <sheetViews>
    <sheetView zoomScaleNormal="100" workbookViewId="0">
      <selection activeCell="P34" sqref="P34"/>
    </sheetView>
  </sheetViews>
  <sheetFormatPr defaultRowHeight="13.2" x14ac:dyDescent="0.25"/>
  <cols>
    <col min="1" max="1" width="10.109375" style="89" customWidth="1"/>
    <col min="2" max="4" width="11.109375" bestFit="1" customWidth="1"/>
    <col min="5" max="5" width="10.6640625" bestFit="1" customWidth="1"/>
    <col min="6" max="6" width="11.6640625" bestFit="1" customWidth="1"/>
    <col min="7" max="7" width="11.88671875" bestFit="1" customWidth="1"/>
    <col min="8" max="8" width="11.109375" bestFit="1" customWidth="1"/>
    <col min="9" max="9" width="11.6640625" bestFit="1" customWidth="1"/>
    <col min="10" max="11" width="9.5546875" bestFit="1" customWidth="1"/>
    <col min="12" max="12" width="13.88671875" customWidth="1"/>
    <col min="13" max="13" width="17.6640625" customWidth="1"/>
  </cols>
  <sheetData>
    <row r="1" spans="1:30" s="81" customFormat="1" ht="21" customHeight="1" x14ac:dyDescent="0.25">
      <c r="A1" s="242" t="s">
        <v>170</v>
      </c>
      <c r="B1" s="243"/>
      <c r="C1" s="243"/>
      <c r="D1" s="243"/>
      <c r="E1" s="243"/>
      <c r="F1" s="243"/>
      <c r="G1" s="247"/>
      <c r="H1" s="247"/>
      <c r="I1" s="247"/>
      <c r="J1" s="247"/>
      <c r="K1" s="247"/>
      <c r="L1" s="243"/>
      <c r="M1" s="248" t="s">
        <v>180</v>
      </c>
      <c r="N1" s="241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</row>
    <row r="2" spans="1:30" s="89" customFormat="1" ht="39.6" x14ac:dyDescent="0.25">
      <c r="A2" s="256" t="s">
        <v>131</v>
      </c>
      <c r="B2" s="256" t="s">
        <v>166</v>
      </c>
      <c r="C2" s="256" t="s">
        <v>125</v>
      </c>
      <c r="D2" s="256" t="s">
        <v>126</v>
      </c>
      <c r="E2" s="256" t="s">
        <v>127</v>
      </c>
      <c r="F2" s="256" t="s">
        <v>128</v>
      </c>
      <c r="G2" s="256" t="s">
        <v>129</v>
      </c>
      <c r="H2" s="256" t="s">
        <v>130</v>
      </c>
      <c r="I2" s="256" t="s">
        <v>137</v>
      </c>
      <c r="J2" s="256" t="s">
        <v>133</v>
      </c>
      <c r="K2" s="256" t="s">
        <v>138</v>
      </c>
      <c r="L2" s="256" t="s">
        <v>134</v>
      </c>
      <c r="M2" s="256" t="s">
        <v>135</v>
      </c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</row>
    <row r="3" spans="1:30" s="89" customFormat="1" x14ac:dyDescent="0.25">
      <c r="A3" s="252" t="s">
        <v>136</v>
      </c>
      <c r="B3" s="249">
        <f>SUM(B4:B15)</f>
        <v>4248204.8608903168</v>
      </c>
      <c r="C3" s="249">
        <f t="shared" ref="C3:M3" si="0">SUM(C4:C15)</f>
        <v>1013729.4725292819</v>
      </c>
      <c r="D3" s="249">
        <f t="shared" si="0"/>
        <v>1292661.2856200559</v>
      </c>
      <c r="E3" s="249">
        <f t="shared" si="0"/>
        <v>210395.49172863137</v>
      </c>
      <c r="F3" s="249">
        <f t="shared" si="0"/>
        <v>455664.1532478155</v>
      </c>
      <c r="G3" s="249">
        <f t="shared" si="0"/>
        <v>10126884.209068514</v>
      </c>
      <c r="H3" s="249">
        <f t="shared" si="0"/>
        <v>2426980.7389458055</v>
      </c>
      <c r="I3" s="249">
        <f t="shared" si="0"/>
        <v>57137.561422735474</v>
      </c>
      <c r="J3" s="249">
        <f t="shared" si="0"/>
        <v>444231.16905755468</v>
      </c>
      <c r="K3" s="249">
        <f t="shared" si="0"/>
        <v>213898.95573263979</v>
      </c>
      <c r="L3" s="249">
        <f t="shared" si="0"/>
        <v>230332.21332491489</v>
      </c>
      <c r="M3" s="249">
        <f t="shared" si="0"/>
        <v>20275888.942510713</v>
      </c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</row>
    <row r="4" spans="1:30" s="89" customFormat="1" x14ac:dyDescent="0.25">
      <c r="A4" s="254" t="s">
        <v>114</v>
      </c>
      <c r="B4" s="251">
        <v>329639.1133519843</v>
      </c>
      <c r="C4" s="251">
        <v>18726.360086636298</v>
      </c>
      <c r="D4" s="251">
        <v>44898.382445263989</v>
      </c>
      <c r="E4" s="251">
        <v>9134.5131713693063</v>
      </c>
      <c r="F4" s="251">
        <v>35267.611936188921</v>
      </c>
      <c r="G4" s="251">
        <v>939990.02482847311</v>
      </c>
      <c r="H4" s="251">
        <v>184338.74113554772</v>
      </c>
      <c r="I4" s="251">
        <v>780.75098650799873</v>
      </c>
      <c r="J4" s="251">
        <v>25919.533525585957</v>
      </c>
      <c r="K4" s="251">
        <v>6346.5947906147985</v>
      </c>
      <c r="L4" s="251">
        <v>19572.938734971158</v>
      </c>
      <c r="M4" s="251">
        <v>1588695.0314675574</v>
      </c>
      <c r="N4" s="246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</row>
    <row r="5" spans="1:30" s="89" customFormat="1" x14ac:dyDescent="0.25">
      <c r="A5" s="254" t="s">
        <v>77</v>
      </c>
      <c r="B5" s="251">
        <v>374814.49796482752</v>
      </c>
      <c r="C5" s="251">
        <v>9051.4514786785312</v>
      </c>
      <c r="D5" s="251">
        <v>78637.654118683538</v>
      </c>
      <c r="E5" s="251">
        <v>8074.3899455573182</v>
      </c>
      <c r="F5" s="251">
        <v>34239.50533361343</v>
      </c>
      <c r="G5" s="251">
        <v>852899.80967859295</v>
      </c>
      <c r="H5" s="251">
        <v>192410.19592088088</v>
      </c>
      <c r="I5" s="251">
        <v>660.46285473228136</v>
      </c>
      <c r="J5" s="251">
        <v>16550.817900849259</v>
      </c>
      <c r="K5" s="251">
        <v>2871.6351106866578</v>
      </c>
      <c r="L5" s="251">
        <v>13679.182790162602</v>
      </c>
      <c r="M5" s="251">
        <v>1567338.7851964158</v>
      </c>
      <c r="N5" s="246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</row>
    <row r="6" spans="1:30" s="89" customFormat="1" x14ac:dyDescent="0.25">
      <c r="A6" s="254" t="s">
        <v>115</v>
      </c>
      <c r="B6" s="251">
        <v>322771.3253159317</v>
      </c>
      <c r="C6" s="251">
        <v>26215.511177501521</v>
      </c>
      <c r="D6" s="251">
        <v>493158.75342660706</v>
      </c>
      <c r="E6" s="251">
        <v>13558.41822638271</v>
      </c>
      <c r="F6" s="251">
        <v>51142.834100621425</v>
      </c>
      <c r="G6" s="251">
        <v>734028.58405290486</v>
      </c>
      <c r="H6" s="251">
        <v>229400.54190865674</v>
      </c>
      <c r="I6" s="251">
        <v>1644.7680562691496</v>
      </c>
      <c r="J6" s="251">
        <v>41990.947987925341</v>
      </c>
      <c r="K6" s="251">
        <v>6074.3152489596405</v>
      </c>
      <c r="L6" s="251">
        <v>35916.632738965702</v>
      </c>
      <c r="M6" s="251">
        <v>1913911.6842528002</v>
      </c>
      <c r="N6" s="246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</row>
    <row r="7" spans="1:30" s="89" customFormat="1" x14ac:dyDescent="0.25">
      <c r="A7" s="254" t="s">
        <v>116</v>
      </c>
      <c r="B7" s="251">
        <v>384043.51909980737</v>
      </c>
      <c r="C7" s="251">
        <v>17396.936514098717</v>
      </c>
      <c r="D7" s="251">
        <v>186861.53832454828</v>
      </c>
      <c r="E7" s="251">
        <v>14069.548262940873</v>
      </c>
      <c r="F7" s="251">
        <v>44306.75794076101</v>
      </c>
      <c r="G7" s="251">
        <v>850178.77756883623</v>
      </c>
      <c r="H7" s="251">
        <v>178742.38081312334</v>
      </c>
      <c r="I7" s="251">
        <v>2150.3425764099215</v>
      </c>
      <c r="J7" s="251">
        <v>19903.550183456176</v>
      </c>
      <c r="K7" s="251">
        <v>4012.7120199175956</v>
      </c>
      <c r="L7" s="251">
        <v>15890.838163538581</v>
      </c>
      <c r="M7" s="251">
        <v>1697653.3512839822</v>
      </c>
      <c r="N7" s="246"/>
      <c r="O7" s="241"/>
      <c r="P7" s="241"/>
      <c r="Q7" s="241"/>
      <c r="R7" s="241"/>
      <c r="S7" s="241"/>
      <c r="T7" s="241"/>
      <c r="U7" s="241"/>
      <c r="V7" s="241" t="s">
        <v>113</v>
      </c>
      <c r="W7" s="241"/>
      <c r="X7" s="241"/>
      <c r="Y7" s="241"/>
      <c r="Z7" s="241"/>
      <c r="AA7" s="241"/>
      <c r="AB7" s="241"/>
      <c r="AC7" s="241"/>
      <c r="AD7" s="241"/>
    </row>
    <row r="8" spans="1:30" s="89" customFormat="1" x14ac:dyDescent="0.25">
      <c r="A8" s="254" t="s">
        <v>117</v>
      </c>
      <c r="B8" s="251">
        <v>329627.86827238556</v>
      </c>
      <c r="C8" s="251">
        <v>54402.228262170604</v>
      </c>
      <c r="D8" s="251">
        <v>172915.57622946514</v>
      </c>
      <c r="E8" s="251">
        <v>14318.362025810478</v>
      </c>
      <c r="F8" s="251">
        <v>33072.731805347466</v>
      </c>
      <c r="G8" s="251">
        <v>821916.85536525131</v>
      </c>
      <c r="H8" s="251">
        <v>192259.57996247555</v>
      </c>
      <c r="I8" s="251">
        <v>3599.8936521856003</v>
      </c>
      <c r="J8" s="251">
        <v>57146.93076417609</v>
      </c>
      <c r="K8" s="251">
        <v>13147.854940175834</v>
      </c>
      <c r="L8" s="251">
        <v>43999.075824000254</v>
      </c>
      <c r="M8" s="251">
        <v>1679260.0263392678</v>
      </c>
      <c r="N8" s="246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</row>
    <row r="9" spans="1:30" s="89" customFormat="1" x14ac:dyDescent="0.25">
      <c r="A9" s="254" t="s">
        <v>118</v>
      </c>
      <c r="B9" s="251">
        <v>338378.56052636058</v>
      </c>
      <c r="C9" s="251">
        <v>393198.45994651091</v>
      </c>
      <c r="D9" s="251">
        <v>54778.725776662352</v>
      </c>
      <c r="E9" s="251">
        <v>19707.985521962659</v>
      </c>
      <c r="F9" s="251">
        <v>35552.759937453266</v>
      </c>
      <c r="G9" s="251">
        <v>916760.3718376793</v>
      </c>
      <c r="H9" s="251">
        <v>214322.32313845842</v>
      </c>
      <c r="I9" s="251">
        <v>3895.9754449130737</v>
      </c>
      <c r="J9" s="251">
        <v>91421.72203605801</v>
      </c>
      <c r="K9" s="251">
        <v>74426.784634602343</v>
      </c>
      <c r="L9" s="251">
        <v>16994.937401455667</v>
      </c>
      <c r="M9" s="251">
        <v>2068016.8841660586</v>
      </c>
      <c r="N9" s="246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</row>
    <row r="10" spans="1:30" s="89" customFormat="1" x14ac:dyDescent="0.25">
      <c r="A10" s="254" t="s">
        <v>119</v>
      </c>
      <c r="B10" s="251">
        <v>334793.29448957508</v>
      </c>
      <c r="C10" s="251">
        <v>97562.693093702605</v>
      </c>
      <c r="D10" s="251">
        <v>65102.71722472908</v>
      </c>
      <c r="E10" s="251">
        <v>17913.266052808889</v>
      </c>
      <c r="F10" s="251">
        <v>35693.444665556526</v>
      </c>
      <c r="G10" s="251">
        <v>789996.98597393848</v>
      </c>
      <c r="H10" s="251">
        <v>211302.43246558207</v>
      </c>
      <c r="I10" s="251">
        <v>10129.727365946193</v>
      </c>
      <c r="J10" s="251">
        <v>39355.416955115768</v>
      </c>
      <c r="K10" s="251">
        <v>22821.592633769691</v>
      </c>
      <c r="L10" s="251">
        <v>16533.824321346077</v>
      </c>
      <c r="M10" s="251">
        <v>1601849.9782869548</v>
      </c>
      <c r="N10" s="246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</row>
    <row r="11" spans="1:30" s="89" customFormat="1" x14ac:dyDescent="0.25">
      <c r="A11" s="254" t="s">
        <v>120</v>
      </c>
      <c r="B11" s="251">
        <v>328301.8191412802</v>
      </c>
      <c r="C11" s="251">
        <v>95634.155902814979</v>
      </c>
      <c r="D11" s="251">
        <v>37403.327323772915</v>
      </c>
      <c r="E11" s="251">
        <v>11959.774027845755</v>
      </c>
      <c r="F11" s="251">
        <v>30493.458212512916</v>
      </c>
      <c r="G11" s="251">
        <v>847052.35824733332</v>
      </c>
      <c r="H11" s="251">
        <v>187110.78827122264</v>
      </c>
      <c r="I11" s="251">
        <v>1479.7771332236309</v>
      </c>
      <c r="J11" s="251">
        <v>34955.881104052103</v>
      </c>
      <c r="K11" s="251">
        <v>20509.929673700193</v>
      </c>
      <c r="L11" s="251">
        <v>14445.95143035191</v>
      </c>
      <c r="M11" s="251">
        <v>1574391.3393640586</v>
      </c>
      <c r="N11" s="246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</row>
    <row r="12" spans="1:30" s="89" customFormat="1" x14ac:dyDescent="0.25">
      <c r="A12" s="254" t="s">
        <v>121</v>
      </c>
      <c r="B12" s="251">
        <v>263085.51130789809</v>
      </c>
      <c r="C12" s="251">
        <v>92650.799308407572</v>
      </c>
      <c r="D12" s="251">
        <v>43532.396810132697</v>
      </c>
      <c r="E12" s="251">
        <v>16403.068775276817</v>
      </c>
      <c r="F12" s="251">
        <v>30959.137400469132</v>
      </c>
      <c r="G12" s="251">
        <v>844795.83969605912</v>
      </c>
      <c r="H12" s="251">
        <v>190739.49303660076</v>
      </c>
      <c r="I12" s="251">
        <v>503.02335426832349</v>
      </c>
      <c r="J12" s="251">
        <v>33819.433151971258</v>
      </c>
      <c r="K12" s="251">
        <v>18950.355081777925</v>
      </c>
      <c r="L12" s="251">
        <v>14869.078070193333</v>
      </c>
      <c r="M12" s="251">
        <v>1516488.702841084</v>
      </c>
      <c r="N12" s="246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</row>
    <row r="13" spans="1:30" s="89" customFormat="1" x14ac:dyDescent="0.25">
      <c r="A13" s="254" t="s">
        <v>122</v>
      </c>
      <c r="B13" s="251">
        <v>395416.011663482</v>
      </c>
      <c r="C13" s="251">
        <v>88193.952037652256</v>
      </c>
      <c r="D13" s="251">
        <v>42329.405696924718</v>
      </c>
      <c r="E13" s="251">
        <v>18657.247776820081</v>
      </c>
      <c r="F13" s="251">
        <v>31468.430499155762</v>
      </c>
      <c r="G13" s="251">
        <v>848741.31432726549</v>
      </c>
      <c r="H13" s="251">
        <v>195229.32023730749</v>
      </c>
      <c r="I13" s="251">
        <v>2543.0788345764008</v>
      </c>
      <c r="J13" s="251">
        <v>33993.253271122237</v>
      </c>
      <c r="K13" s="251">
        <v>18256.594736406918</v>
      </c>
      <c r="L13" s="251">
        <v>15736.65853471532</v>
      </c>
      <c r="M13" s="251">
        <v>1656572.0143443064</v>
      </c>
      <c r="N13" s="246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</row>
    <row r="14" spans="1:30" s="89" customFormat="1" x14ac:dyDescent="0.25">
      <c r="A14" s="254" t="s">
        <v>123</v>
      </c>
      <c r="B14" s="251">
        <v>323296.20792707696</v>
      </c>
      <c r="C14" s="251">
        <v>96350.980186481</v>
      </c>
      <c r="D14" s="251">
        <v>21678.025141918046</v>
      </c>
      <c r="E14" s="251">
        <v>32396.177968030926</v>
      </c>
      <c r="F14" s="251">
        <v>31091.552820469136</v>
      </c>
      <c r="G14" s="251">
        <v>897460.83177752432</v>
      </c>
      <c r="H14" s="251">
        <v>207458.3292912496</v>
      </c>
      <c r="I14" s="251">
        <v>28065.138766412605</v>
      </c>
      <c r="J14" s="251">
        <v>29993.381041617391</v>
      </c>
      <c r="K14" s="251">
        <v>19018.77368815599</v>
      </c>
      <c r="L14" s="251">
        <v>10974.607353461401</v>
      </c>
      <c r="M14" s="251">
        <v>1667790.6249207801</v>
      </c>
      <c r="N14" s="246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</row>
    <row r="15" spans="1:30" s="89" customFormat="1" x14ac:dyDescent="0.25">
      <c r="A15" s="257" t="s">
        <v>124</v>
      </c>
      <c r="B15" s="251">
        <v>524037.13182970654</v>
      </c>
      <c r="C15" s="251">
        <v>24345.944534626953</v>
      </c>
      <c r="D15" s="251">
        <v>51364.783101348068</v>
      </c>
      <c r="E15" s="251">
        <v>34202.739973825592</v>
      </c>
      <c r="F15" s="251">
        <v>62375.928595666504</v>
      </c>
      <c r="G15" s="251">
        <v>783062.45571465523</v>
      </c>
      <c r="H15" s="251">
        <v>243666.61276470008</v>
      </c>
      <c r="I15" s="251">
        <v>1684.6223972902922</v>
      </c>
      <c r="J15" s="251">
        <v>19180.301135625086</v>
      </c>
      <c r="K15" s="251">
        <v>7461.8131738721995</v>
      </c>
      <c r="L15" s="251">
        <v>11718.487961752886</v>
      </c>
      <c r="M15" s="251">
        <v>1743920.5200474444</v>
      </c>
      <c r="N15" s="246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</row>
    <row r="16" spans="1:30" s="89" customFormat="1" x14ac:dyDescent="0.25">
      <c r="A16" s="255">
        <v>2016</v>
      </c>
      <c r="B16" s="249">
        <f>SUM(B17:B28)</f>
        <v>3878466.0309292306</v>
      </c>
      <c r="C16" s="249">
        <f t="shared" ref="C16:M16" si="1">SUM(C17:C28)</f>
        <v>1066376.8377115838</v>
      </c>
      <c r="D16" s="249">
        <f t="shared" si="1"/>
        <v>1332133.3984362825</v>
      </c>
      <c r="E16" s="249">
        <f t="shared" si="1"/>
        <v>157011.81829823373</v>
      </c>
      <c r="F16" s="249">
        <f t="shared" si="1"/>
        <v>438468.05367739679</v>
      </c>
      <c r="G16" s="249">
        <f t="shared" si="1"/>
        <v>10483545.917903928</v>
      </c>
      <c r="H16" s="249">
        <f t="shared" si="1"/>
        <v>2287814.1937171412</v>
      </c>
      <c r="I16" s="249">
        <f t="shared" si="1"/>
        <v>23883.003230469843</v>
      </c>
      <c r="J16" s="249">
        <f t="shared" si="1"/>
        <v>448031.16426196002</v>
      </c>
      <c r="K16" s="249">
        <f t="shared" si="1"/>
        <v>219178.60651848617</v>
      </c>
      <c r="L16" s="249">
        <f t="shared" si="1"/>
        <v>228852.55774347385</v>
      </c>
      <c r="M16" s="249">
        <f t="shared" si="1"/>
        <v>20115730.418166228</v>
      </c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</row>
    <row r="17" spans="1:30" s="89" customFormat="1" x14ac:dyDescent="0.25">
      <c r="A17" s="254" t="s">
        <v>114</v>
      </c>
      <c r="B17" s="251">
        <v>190957.57003345867</v>
      </c>
      <c r="C17" s="251">
        <v>22495.471845414351</v>
      </c>
      <c r="D17" s="251">
        <v>43241.881481836615</v>
      </c>
      <c r="E17" s="251">
        <v>21438.295891961821</v>
      </c>
      <c r="F17" s="251">
        <v>21080.515665082487</v>
      </c>
      <c r="G17" s="251">
        <v>906905.81798964657</v>
      </c>
      <c r="H17" s="251">
        <v>202273.31854405731</v>
      </c>
      <c r="I17" s="251">
        <v>171.4847587608883</v>
      </c>
      <c r="J17" s="251">
        <v>19810.814682749424</v>
      </c>
      <c r="K17" s="251">
        <v>7105.0156511700643</v>
      </c>
      <c r="L17" s="251">
        <v>12705.79903157936</v>
      </c>
      <c r="M17" s="251">
        <v>1428375.1708929681</v>
      </c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</row>
    <row r="18" spans="1:30" s="89" customFormat="1" x14ac:dyDescent="0.25">
      <c r="A18" s="254" t="s">
        <v>77</v>
      </c>
      <c r="B18" s="251">
        <v>302755.59653963259</v>
      </c>
      <c r="C18" s="251">
        <v>10513.500803870689</v>
      </c>
      <c r="D18" s="251">
        <v>73079.509610063615</v>
      </c>
      <c r="E18" s="251">
        <v>9221.9424070883015</v>
      </c>
      <c r="F18" s="251">
        <v>27027.968136170544</v>
      </c>
      <c r="G18" s="251">
        <v>832731.73592199583</v>
      </c>
      <c r="H18" s="251">
        <v>181749.81830558105</v>
      </c>
      <c r="I18" s="251">
        <v>581.70611594487571</v>
      </c>
      <c r="J18" s="251">
        <v>17049.405363667443</v>
      </c>
      <c r="K18" s="251">
        <v>3101.7129701485105</v>
      </c>
      <c r="L18" s="251">
        <v>13947.692393518933</v>
      </c>
      <c r="M18" s="251">
        <v>1454711.183204015</v>
      </c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</row>
    <row r="19" spans="1:30" s="89" customFormat="1" x14ac:dyDescent="0.25">
      <c r="A19" s="254" t="s">
        <v>115</v>
      </c>
      <c r="B19" s="251">
        <v>315440.70409798762</v>
      </c>
      <c r="C19" s="251">
        <v>12263.134353129733</v>
      </c>
      <c r="D19" s="251">
        <v>499888.3907636989</v>
      </c>
      <c r="E19" s="251">
        <v>11394.530769135341</v>
      </c>
      <c r="F19" s="251">
        <v>39463.697906340603</v>
      </c>
      <c r="G19" s="251">
        <v>852559.15366209857</v>
      </c>
      <c r="H19" s="251">
        <v>178566.81734521189</v>
      </c>
      <c r="I19" s="251">
        <v>2646.2923336875097</v>
      </c>
      <c r="J19" s="251">
        <v>38009.35721697627</v>
      </c>
      <c r="K19" s="251">
        <v>3327.9555095520582</v>
      </c>
      <c r="L19" s="251">
        <v>34681.401707424215</v>
      </c>
      <c r="M19" s="251">
        <v>1950232.0784482665</v>
      </c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</row>
    <row r="20" spans="1:30" s="89" customFormat="1" x14ac:dyDescent="0.25">
      <c r="A20" s="254" t="s">
        <v>116</v>
      </c>
      <c r="B20" s="251">
        <v>386744.36213335831</v>
      </c>
      <c r="C20" s="251">
        <v>12593.863441032439</v>
      </c>
      <c r="D20" s="251">
        <v>195712.14725917618</v>
      </c>
      <c r="E20" s="251">
        <v>10742.268122325053</v>
      </c>
      <c r="F20" s="251">
        <v>37718.771598155094</v>
      </c>
      <c r="G20" s="251">
        <v>863548.69834619493</v>
      </c>
      <c r="H20" s="251">
        <v>183074.37047881278</v>
      </c>
      <c r="I20" s="251">
        <v>249.44308687696591</v>
      </c>
      <c r="J20" s="251">
        <v>20955.058770845546</v>
      </c>
      <c r="K20" s="251">
        <v>3743.0173710127633</v>
      </c>
      <c r="L20" s="251">
        <v>17212.041399832782</v>
      </c>
      <c r="M20" s="251">
        <v>1711338.9832367776</v>
      </c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</row>
    <row r="21" spans="1:30" s="89" customFormat="1" x14ac:dyDescent="0.25">
      <c r="A21" s="254" t="s">
        <v>117</v>
      </c>
      <c r="B21" s="251">
        <v>313658.93968519417</v>
      </c>
      <c r="C21" s="251">
        <v>42260.055717191572</v>
      </c>
      <c r="D21" s="251">
        <v>188299.98969020206</v>
      </c>
      <c r="E21" s="251">
        <v>10297.829083935314</v>
      </c>
      <c r="F21" s="251">
        <v>35496.52779775676</v>
      </c>
      <c r="G21" s="251">
        <v>888659.68632319302</v>
      </c>
      <c r="H21" s="251">
        <v>186309.98059065259</v>
      </c>
      <c r="I21" s="251">
        <v>479.42014050427554</v>
      </c>
      <c r="J21" s="251">
        <v>57091.353395299018</v>
      </c>
      <c r="K21" s="251">
        <v>12406.827263106366</v>
      </c>
      <c r="L21" s="251">
        <v>44684.526132192652</v>
      </c>
      <c r="M21" s="251">
        <v>1722553.7824239288</v>
      </c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</row>
    <row r="22" spans="1:30" s="89" customFormat="1" x14ac:dyDescent="0.25">
      <c r="A22" s="254" t="s">
        <v>118</v>
      </c>
      <c r="B22" s="251">
        <v>262214.91997738607</v>
      </c>
      <c r="C22" s="251">
        <v>383588.43184603268</v>
      </c>
      <c r="D22" s="251">
        <v>56604.766929268793</v>
      </c>
      <c r="E22" s="251">
        <v>10994.695524697747</v>
      </c>
      <c r="F22" s="251">
        <v>43087.170420553135</v>
      </c>
      <c r="G22" s="251">
        <v>887300.16723452124</v>
      </c>
      <c r="H22" s="251">
        <v>179506.17888206613</v>
      </c>
      <c r="I22" s="251">
        <v>693.30081043981295</v>
      </c>
      <c r="J22" s="251">
        <v>92408.585574517201</v>
      </c>
      <c r="K22" s="251">
        <v>74827.217976367552</v>
      </c>
      <c r="L22" s="251">
        <v>17581.367598149649</v>
      </c>
      <c r="M22" s="251">
        <v>1916398.217199483</v>
      </c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</row>
    <row r="23" spans="1:30" s="89" customFormat="1" x14ac:dyDescent="0.25">
      <c r="A23" s="254" t="s">
        <v>119</v>
      </c>
      <c r="B23" s="251">
        <v>354144.77448671445</v>
      </c>
      <c r="C23" s="251">
        <v>127784.8796028058</v>
      </c>
      <c r="D23" s="251">
        <v>47419.246447649915</v>
      </c>
      <c r="E23" s="251">
        <v>11374.024447438847</v>
      </c>
      <c r="F23" s="251">
        <v>36859.015644040766</v>
      </c>
      <c r="G23" s="251">
        <v>883793.10816674295</v>
      </c>
      <c r="H23" s="251">
        <v>207905.59561486304</v>
      </c>
      <c r="I23" s="251">
        <v>1999.5428601169876</v>
      </c>
      <c r="J23" s="251">
        <v>39132.551130883192</v>
      </c>
      <c r="K23" s="251">
        <v>23338.144029583586</v>
      </c>
      <c r="L23" s="251">
        <v>15794.407101299606</v>
      </c>
      <c r="M23" s="251">
        <v>1710412.738401256</v>
      </c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</row>
    <row r="24" spans="1:30" s="89" customFormat="1" x14ac:dyDescent="0.25">
      <c r="A24" s="254" t="s">
        <v>120</v>
      </c>
      <c r="B24" s="251">
        <v>315817.88835529925</v>
      </c>
      <c r="C24" s="251">
        <v>110744.89376277738</v>
      </c>
      <c r="D24" s="251">
        <v>41695.394084789114</v>
      </c>
      <c r="E24" s="251">
        <v>10764.192135520098</v>
      </c>
      <c r="F24" s="251">
        <v>42505.595697893135</v>
      </c>
      <c r="G24" s="251">
        <v>843237.91475627432</v>
      </c>
      <c r="H24" s="251">
        <v>172867.94264813562</v>
      </c>
      <c r="I24" s="251">
        <v>973.52400134211268</v>
      </c>
      <c r="J24" s="251">
        <v>37302.746727616999</v>
      </c>
      <c r="K24" s="251">
        <v>22661.079001216644</v>
      </c>
      <c r="L24" s="251">
        <v>14641.667726400356</v>
      </c>
      <c r="M24" s="251">
        <v>1575910.0921696478</v>
      </c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</row>
    <row r="25" spans="1:30" s="89" customFormat="1" x14ac:dyDescent="0.25">
      <c r="A25" s="254" t="s">
        <v>121</v>
      </c>
      <c r="B25" s="251">
        <v>307498.56634151726</v>
      </c>
      <c r="C25" s="251">
        <v>90965.972113234864</v>
      </c>
      <c r="D25" s="251">
        <v>54346.659130284868</v>
      </c>
      <c r="E25" s="251">
        <v>10689.970624916823</v>
      </c>
      <c r="F25" s="251">
        <v>33221.406425915047</v>
      </c>
      <c r="G25" s="251">
        <v>853005.46639467066</v>
      </c>
      <c r="H25" s="251">
        <v>191513.44913334263</v>
      </c>
      <c r="I25" s="251">
        <v>900.5044201480423</v>
      </c>
      <c r="J25" s="251">
        <v>34950.993084532951</v>
      </c>
      <c r="K25" s="251">
        <v>19431.793459953122</v>
      </c>
      <c r="L25" s="251">
        <v>15519.199624579829</v>
      </c>
      <c r="M25" s="251">
        <v>1577092.9876685631</v>
      </c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</row>
    <row r="26" spans="1:30" s="89" customFormat="1" x14ac:dyDescent="0.25">
      <c r="A26" s="254" t="s">
        <v>122</v>
      </c>
      <c r="B26" s="251">
        <v>313954.20497086318</v>
      </c>
      <c r="C26" s="251">
        <v>114155.60970016934</v>
      </c>
      <c r="D26" s="251">
        <v>59840.188891647507</v>
      </c>
      <c r="E26" s="251">
        <v>14125.244668359464</v>
      </c>
      <c r="F26" s="251">
        <v>35780.745601808398</v>
      </c>
      <c r="G26" s="251">
        <v>903952.59667379817</v>
      </c>
      <c r="H26" s="251">
        <v>188601.8697550451</v>
      </c>
      <c r="I26" s="251">
        <v>3337.1994469345036</v>
      </c>
      <c r="J26" s="251">
        <v>38437.901914174225</v>
      </c>
      <c r="K26" s="251">
        <v>22616.198806161174</v>
      </c>
      <c r="L26" s="251">
        <v>15821.703108013051</v>
      </c>
      <c r="M26" s="251">
        <v>1672185.5616227998</v>
      </c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</row>
    <row r="27" spans="1:30" s="89" customFormat="1" x14ac:dyDescent="0.25">
      <c r="A27" s="254" t="s">
        <v>123</v>
      </c>
      <c r="B27" s="251">
        <v>271335.62584215164</v>
      </c>
      <c r="C27" s="251">
        <v>114481.70572488113</v>
      </c>
      <c r="D27" s="251">
        <v>33905.464716394621</v>
      </c>
      <c r="E27" s="251">
        <v>18719.520095326021</v>
      </c>
      <c r="F27" s="251">
        <v>37516.974194097304</v>
      </c>
      <c r="G27" s="251">
        <v>881122.28858825203</v>
      </c>
      <c r="H27" s="251">
        <v>192967.3467636682</v>
      </c>
      <c r="I27" s="251">
        <v>3466.9712082392189</v>
      </c>
      <c r="J27" s="251">
        <v>33877.440515340917</v>
      </c>
      <c r="K27" s="251">
        <v>19491.771243848798</v>
      </c>
      <c r="L27" s="251">
        <v>14385.669271492119</v>
      </c>
      <c r="M27" s="251">
        <v>1587393.3376483512</v>
      </c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</row>
    <row r="28" spans="1:30" s="89" customFormat="1" x14ac:dyDescent="0.25">
      <c r="A28" s="257" t="s">
        <v>124</v>
      </c>
      <c r="B28" s="251">
        <v>543942.87846566702</v>
      </c>
      <c r="C28" s="251">
        <v>24529.318801043781</v>
      </c>
      <c r="D28" s="251">
        <v>38099.759431270213</v>
      </c>
      <c r="E28" s="251">
        <v>17249.304527528911</v>
      </c>
      <c r="F28" s="251">
        <v>48709.664589583452</v>
      </c>
      <c r="G28" s="251">
        <v>886729.28384654119</v>
      </c>
      <c r="H28" s="251">
        <v>222477.50565570494</v>
      </c>
      <c r="I28" s="251">
        <v>8383.6140474746499</v>
      </c>
      <c r="J28" s="251">
        <v>19004.955885356809</v>
      </c>
      <c r="K28" s="251">
        <v>7127.8732363655126</v>
      </c>
      <c r="L28" s="251">
        <v>11877.082648991296</v>
      </c>
      <c r="M28" s="251">
        <v>1809126.2852501711</v>
      </c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</row>
    <row r="29" spans="1:30" x14ac:dyDescent="0.25">
      <c r="A29" s="255">
        <v>2017</v>
      </c>
      <c r="B29" s="249">
        <f>SUM(B30:B41)</f>
        <v>3682369.6771557634</v>
      </c>
      <c r="C29" s="249">
        <f t="shared" ref="C29:M29" si="2">SUM(C30:C41)</f>
        <v>1048924.852118128</v>
      </c>
      <c r="D29" s="249">
        <f t="shared" si="2"/>
        <v>1391592.4420824959</v>
      </c>
      <c r="E29" s="249">
        <f t="shared" si="2"/>
        <v>188600.09595739207</v>
      </c>
      <c r="F29" s="249">
        <f t="shared" si="2"/>
        <v>486759.05582005793</v>
      </c>
      <c r="G29" s="249">
        <f t="shared" si="2"/>
        <v>10459166.050856166</v>
      </c>
      <c r="H29" s="249">
        <f t="shared" si="2"/>
        <v>2409032.9045294966</v>
      </c>
      <c r="I29" s="249">
        <f t="shared" si="2"/>
        <v>8587.9826331222921</v>
      </c>
      <c r="J29" s="249">
        <f t="shared" si="2"/>
        <v>447173.50327794842</v>
      </c>
      <c r="K29" s="249">
        <f t="shared" si="2"/>
        <v>220038.85917087764</v>
      </c>
      <c r="L29" s="249">
        <f t="shared" si="2"/>
        <v>227134.64410707072</v>
      </c>
      <c r="M29" s="249">
        <f>SUM(M30:M41)</f>
        <v>20122206.564430572</v>
      </c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</row>
    <row r="30" spans="1:30" x14ac:dyDescent="0.25">
      <c r="A30" s="254" t="s">
        <v>114</v>
      </c>
      <c r="B30" s="251">
        <v>170587.33390889544</v>
      </c>
      <c r="C30" s="251">
        <v>25248.447489808343</v>
      </c>
      <c r="D30" s="251">
        <v>87821.366054656974</v>
      </c>
      <c r="E30" s="251">
        <v>9889.4415145846997</v>
      </c>
      <c r="F30" s="251">
        <v>31834.287992595491</v>
      </c>
      <c r="G30" s="251">
        <v>923298.97438989498</v>
      </c>
      <c r="H30" s="251">
        <v>229336.49410244107</v>
      </c>
      <c r="I30" s="251">
        <v>625.41431794105438</v>
      </c>
      <c r="J30" s="251">
        <v>23461.381459230033</v>
      </c>
      <c r="K30" s="251">
        <v>7867.3304202303179</v>
      </c>
      <c r="L30" s="251">
        <v>15594.051038999714</v>
      </c>
      <c r="M30" s="260">
        <v>1502103.1412300481</v>
      </c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</row>
    <row r="31" spans="1:30" x14ac:dyDescent="0.25">
      <c r="A31" s="254" t="s">
        <v>77</v>
      </c>
      <c r="B31" s="251">
        <v>345805.79914547736</v>
      </c>
      <c r="C31" s="251">
        <v>13115.297940616974</v>
      </c>
      <c r="D31" s="251">
        <v>461526.10566322936</v>
      </c>
      <c r="E31" s="251">
        <v>9451.7397943864889</v>
      </c>
      <c r="F31" s="251">
        <v>29239.009260671482</v>
      </c>
      <c r="G31" s="251">
        <v>805531.07004484697</v>
      </c>
      <c r="H31" s="251">
        <v>170302.26890990461</v>
      </c>
      <c r="I31" s="251">
        <v>901.13543103268</v>
      </c>
      <c r="J31" s="251">
        <v>34807.935920216674</v>
      </c>
      <c r="K31" s="251">
        <v>3765.8871776113633</v>
      </c>
      <c r="L31" s="251">
        <v>31042.048742605311</v>
      </c>
      <c r="M31" s="260">
        <v>1870680.3621103824</v>
      </c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</row>
    <row r="32" spans="1:30" x14ac:dyDescent="0.25">
      <c r="A32" s="254" t="s">
        <v>115</v>
      </c>
      <c r="B32" s="251">
        <v>302861.11094577628</v>
      </c>
      <c r="C32" s="251">
        <v>14176.064237800425</v>
      </c>
      <c r="D32" s="251">
        <v>179069.66194366632</v>
      </c>
      <c r="E32" s="251">
        <v>12132.997111288494</v>
      </c>
      <c r="F32" s="251">
        <v>39812.906240763979</v>
      </c>
      <c r="G32" s="251">
        <v>814523.30958156544</v>
      </c>
      <c r="H32" s="251">
        <v>185920.67605671094</v>
      </c>
      <c r="I32" s="251">
        <v>474.68889258191757</v>
      </c>
      <c r="J32" s="251">
        <v>24557.024930772095</v>
      </c>
      <c r="K32" s="251">
        <v>4019.0663951731131</v>
      </c>
      <c r="L32" s="251">
        <v>20537.958535598984</v>
      </c>
      <c r="M32" s="260">
        <v>1573528.4399409259</v>
      </c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</row>
    <row r="33" spans="1:16" x14ac:dyDescent="0.25">
      <c r="A33" s="254" t="s">
        <v>116</v>
      </c>
      <c r="B33" s="251">
        <v>263725.8289103274</v>
      </c>
      <c r="C33" s="251">
        <v>20017.60292818286</v>
      </c>
      <c r="D33" s="251">
        <v>158736.03700776747</v>
      </c>
      <c r="E33" s="251">
        <v>10485.116060610886</v>
      </c>
      <c r="F33" s="251">
        <v>30473.878164538801</v>
      </c>
      <c r="G33" s="251">
        <v>859141.36021167296</v>
      </c>
      <c r="H33" s="251">
        <v>181007.89220644132</v>
      </c>
      <c r="I33" s="251">
        <v>958.98792752966824</v>
      </c>
      <c r="J33" s="251">
        <v>19671.135979291503</v>
      </c>
      <c r="K33" s="251">
        <v>5706.3394546125555</v>
      </c>
      <c r="L33" s="251">
        <v>13964.796524678946</v>
      </c>
      <c r="M33" s="260">
        <v>1544217.8393963631</v>
      </c>
      <c r="N33" s="241"/>
      <c r="O33" s="241"/>
      <c r="P33" s="241"/>
    </row>
    <row r="34" spans="1:16" x14ac:dyDescent="0.25">
      <c r="A34" s="254" t="s">
        <v>117</v>
      </c>
      <c r="B34" s="251">
        <v>314026.65150750248</v>
      </c>
      <c r="C34" s="251">
        <v>46229.480630971702</v>
      </c>
      <c r="D34" s="251">
        <v>161907.39045614612</v>
      </c>
      <c r="E34" s="251">
        <v>14851.452036556515</v>
      </c>
      <c r="F34" s="251">
        <v>38755.388532459234</v>
      </c>
      <c r="G34" s="251">
        <v>828709.68028060626</v>
      </c>
      <c r="H34" s="251">
        <v>184642.29353751193</v>
      </c>
      <c r="I34" s="251">
        <v>909.45102393182549</v>
      </c>
      <c r="J34" s="251">
        <v>55618.023591334648</v>
      </c>
      <c r="K34" s="251">
        <v>12175.406128945844</v>
      </c>
      <c r="L34" s="251">
        <v>43442.617462388807</v>
      </c>
      <c r="M34" s="260">
        <v>1645649.8115970208</v>
      </c>
      <c r="N34" s="241"/>
      <c r="O34" s="241"/>
      <c r="P34" s="241"/>
    </row>
    <row r="35" spans="1:16" x14ac:dyDescent="0.25">
      <c r="A35" s="254" t="s">
        <v>118</v>
      </c>
      <c r="B35" s="251">
        <v>366923.77032515651</v>
      </c>
      <c r="C35" s="251">
        <v>389770.43289177591</v>
      </c>
      <c r="D35" s="251">
        <v>54072.67983996313</v>
      </c>
      <c r="E35" s="251">
        <v>13017.245828247753</v>
      </c>
      <c r="F35" s="251">
        <v>40971.861599059754</v>
      </c>
      <c r="G35" s="251">
        <v>873354.56827444432</v>
      </c>
      <c r="H35" s="251">
        <v>195891.07507632463</v>
      </c>
      <c r="I35" s="251">
        <v>1328.0936197087797</v>
      </c>
      <c r="J35" s="251">
        <v>89296.551991847824</v>
      </c>
      <c r="K35" s="251">
        <v>72181.111556197779</v>
      </c>
      <c r="L35" s="251">
        <v>17115.440435650045</v>
      </c>
      <c r="M35" s="260">
        <v>2024626.2794465285</v>
      </c>
      <c r="N35" s="241"/>
      <c r="O35" s="241"/>
      <c r="P35" s="241"/>
    </row>
    <row r="36" spans="1:16" x14ac:dyDescent="0.25">
      <c r="A36" s="254" t="s">
        <v>119</v>
      </c>
      <c r="B36" s="251">
        <v>261255.02200677697</v>
      </c>
      <c r="C36" s="251">
        <v>101091.71613719569</v>
      </c>
      <c r="D36" s="251">
        <v>55776.271668873138</v>
      </c>
      <c r="E36" s="251">
        <v>12188.403455210666</v>
      </c>
      <c r="F36" s="251">
        <v>37465.109257234682</v>
      </c>
      <c r="G36" s="251">
        <v>872022.71683684248</v>
      </c>
      <c r="H36" s="251">
        <v>205853.03790005553</v>
      </c>
      <c r="I36" s="251">
        <v>576.23878323621045</v>
      </c>
      <c r="J36" s="251">
        <v>39264.622485108914</v>
      </c>
      <c r="K36" s="251">
        <v>23731.009094399305</v>
      </c>
      <c r="L36" s="251">
        <v>15533.613390709608</v>
      </c>
      <c r="M36" s="260">
        <v>1585493.1385305342</v>
      </c>
      <c r="N36" s="241"/>
      <c r="O36" s="241"/>
      <c r="P36" s="241"/>
    </row>
    <row r="37" spans="1:16" x14ac:dyDescent="0.25">
      <c r="A37" s="254" t="s">
        <v>120</v>
      </c>
      <c r="B37" s="251">
        <v>277380.27385182504</v>
      </c>
      <c r="C37" s="251">
        <v>101752.01713372122</v>
      </c>
      <c r="D37" s="251">
        <v>70471.621864044995</v>
      </c>
      <c r="E37" s="251">
        <v>35795.06265731794</v>
      </c>
      <c r="F37" s="251">
        <v>52050.995091738478</v>
      </c>
      <c r="G37" s="251">
        <v>862626.74301516346</v>
      </c>
      <c r="H37" s="251">
        <v>197642.1580595772</v>
      </c>
      <c r="I37" s="251">
        <v>778.27018308773779</v>
      </c>
      <c r="J37" s="251">
        <v>40642.88235145084</v>
      </c>
      <c r="K37" s="251">
        <v>23251.258601679048</v>
      </c>
      <c r="L37" s="251">
        <v>17391.623749771792</v>
      </c>
      <c r="M37" s="260">
        <v>1639140.0242079271</v>
      </c>
      <c r="N37" s="241"/>
      <c r="O37" s="241"/>
      <c r="P37" s="241"/>
    </row>
    <row r="38" spans="1:16" x14ac:dyDescent="0.25">
      <c r="A38" s="254" t="s">
        <v>121</v>
      </c>
      <c r="B38" s="251">
        <v>366966.89068184589</v>
      </c>
      <c r="C38" s="251">
        <v>101346.00290932525</v>
      </c>
      <c r="D38" s="251">
        <v>69816.918387319747</v>
      </c>
      <c r="E38" s="251">
        <v>12542.798170186705</v>
      </c>
      <c r="F38" s="251">
        <v>49601.704810060124</v>
      </c>
      <c r="G38" s="251">
        <v>895058.34065380262</v>
      </c>
      <c r="H38" s="251">
        <v>219555.6870071271</v>
      </c>
      <c r="I38" s="251">
        <v>21458.741231571603</v>
      </c>
      <c r="J38" s="251">
        <v>39927.09520520096</v>
      </c>
      <c r="K38" s="251">
        <v>20415.340456105823</v>
      </c>
      <c r="L38" s="251">
        <v>19511.754749095137</v>
      </c>
      <c r="M38" s="260">
        <v>1776274.1790564402</v>
      </c>
      <c r="N38" s="241"/>
      <c r="O38" s="241"/>
      <c r="P38" s="257"/>
    </row>
    <row r="39" spans="1:16" x14ac:dyDescent="0.25">
      <c r="A39" s="254" t="s">
        <v>122</v>
      </c>
      <c r="B39" s="251">
        <v>312777.19936573226</v>
      </c>
      <c r="C39" s="251">
        <v>106985.13253297049</v>
      </c>
      <c r="D39" s="251">
        <v>37110.903292356546</v>
      </c>
      <c r="E39" s="251">
        <v>30473.749491054208</v>
      </c>
      <c r="F39" s="251">
        <v>40393.226675844118</v>
      </c>
      <c r="G39" s="251">
        <v>879365.08505976934</v>
      </c>
      <c r="H39" s="251">
        <v>188462.50609376881</v>
      </c>
      <c r="I39" s="251">
        <v>-20772.969579082896</v>
      </c>
      <c r="J39" s="251">
        <v>33268.264783629616</v>
      </c>
      <c r="K39" s="251">
        <v>20647.849960032076</v>
      </c>
      <c r="L39" s="251">
        <v>12620.414823597541</v>
      </c>
      <c r="M39" s="260">
        <v>1608063.0977160428</v>
      </c>
      <c r="N39" s="241"/>
      <c r="O39" s="241"/>
      <c r="P39" s="241"/>
    </row>
    <row r="40" spans="1:16" x14ac:dyDescent="0.25">
      <c r="A40" s="254" t="s">
        <v>123</v>
      </c>
      <c r="B40" s="251">
        <v>329370.7872233158</v>
      </c>
      <c r="C40" s="251">
        <v>94174.435957006295</v>
      </c>
      <c r="D40" s="251">
        <v>27945.980724616606</v>
      </c>
      <c r="E40" s="251">
        <v>11259.593918813474</v>
      </c>
      <c r="F40" s="251">
        <v>43792.949248850506</v>
      </c>
      <c r="G40" s="251">
        <v>895560.94772476621</v>
      </c>
      <c r="H40" s="251">
        <v>195420.01985899257</v>
      </c>
      <c r="I40" s="251">
        <v>660.9142905790402</v>
      </c>
      <c r="J40" s="251">
        <v>29043.59632042165</v>
      </c>
      <c r="K40" s="251">
        <v>19020.011114496177</v>
      </c>
      <c r="L40" s="251">
        <v>10023.585205925472</v>
      </c>
      <c r="M40" s="260">
        <v>1627229.2252673623</v>
      </c>
      <c r="N40" s="241"/>
      <c r="O40" s="241"/>
      <c r="P40" s="241"/>
    </row>
    <row r="41" spans="1:16" x14ac:dyDescent="0.25">
      <c r="A41" s="254" t="s">
        <v>124</v>
      </c>
      <c r="B41" s="251">
        <v>370689.00928313209</v>
      </c>
      <c r="C41" s="251">
        <v>35018.221328752777</v>
      </c>
      <c r="D41" s="251">
        <v>27337.505179855572</v>
      </c>
      <c r="E41" s="251">
        <v>16512.495919134228</v>
      </c>
      <c r="F41" s="251">
        <v>52367.738946241261</v>
      </c>
      <c r="G41" s="251">
        <v>949973.25478279125</v>
      </c>
      <c r="H41" s="251">
        <v>254998.79572064042</v>
      </c>
      <c r="I41" s="251">
        <v>689.01651100467029</v>
      </c>
      <c r="J41" s="251">
        <v>17614.988259443595</v>
      </c>
      <c r="K41" s="251">
        <v>7258.2488113941972</v>
      </c>
      <c r="L41" s="251">
        <v>10356.739448049397</v>
      </c>
      <c r="M41" s="260">
        <v>1725201.0259309956</v>
      </c>
      <c r="N41" s="241"/>
      <c r="O41" s="241"/>
      <c r="P41" s="241"/>
    </row>
    <row r="42" spans="1:16" x14ac:dyDescent="0.25">
      <c r="A42" s="253" t="s">
        <v>132</v>
      </c>
      <c r="B42" s="250">
        <f>SUM(B43:B54)</f>
        <v>4062628.9351599757</v>
      </c>
      <c r="C42" s="250">
        <f t="shared" ref="C42:M42" si="3">SUM(C43:C54)</f>
        <v>1135123.0409661348</v>
      </c>
      <c r="D42" s="250">
        <f t="shared" si="3"/>
        <v>1463741.3072614672</v>
      </c>
      <c r="E42" s="250">
        <f t="shared" si="3"/>
        <v>150681.44598424094</v>
      </c>
      <c r="F42" s="250">
        <f t="shared" si="3"/>
        <v>527790.86910695478</v>
      </c>
      <c r="G42" s="250">
        <f t="shared" si="3"/>
        <v>10728981.032926384</v>
      </c>
      <c r="H42" s="250">
        <f t="shared" si="3"/>
        <v>2400337.1576640382</v>
      </c>
      <c r="I42" s="250">
        <f t="shared" si="3"/>
        <v>29430.967899534844</v>
      </c>
      <c r="J42" s="250">
        <f t="shared" si="3"/>
        <v>447562.0697673026</v>
      </c>
      <c r="K42" s="250">
        <f t="shared" si="3"/>
        <v>225059.86053270136</v>
      </c>
      <c r="L42" s="250">
        <f t="shared" si="3"/>
        <v>222502.20923460121</v>
      </c>
      <c r="M42" s="250">
        <f t="shared" si="3"/>
        <v>20946276.826736037</v>
      </c>
      <c r="N42" s="241"/>
      <c r="O42" s="241"/>
      <c r="P42" s="241"/>
    </row>
    <row r="43" spans="1:16" x14ac:dyDescent="0.25">
      <c r="A43" s="254" t="s">
        <v>114</v>
      </c>
      <c r="B43" s="251">
        <v>288575.49941306206</v>
      </c>
      <c r="C43" s="251">
        <v>32989.941345085455</v>
      </c>
      <c r="D43" s="251">
        <v>115907.92912644701</v>
      </c>
      <c r="E43" s="251">
        <v>11109.782092867796</v>
      </c>
      <c r="F43" s="251">
        <v>32069.984523674251</v>
      </c>
      <c r="G43" s="251">
        <v>968177.10461593722</v>
      </c>
      <c r="H43" s="251">
        <v>199253.89404357434</v>
      </c>
      <c r="I43" s="251">
        <v>582.42112127310202</v>
      </c>
      <c r="J43" s="251">
        <v>25580.098875998847</v>
      </c>
      <c r="K43" s="251">
        <v>9373.9782570836123</v>
      </c>
      <c r="L43" s="251">
        <v>16206.120618915234</v>
      </c>
      <c r="M43" s="260">
        <v>1674246.65515792</v>
      </c>
      <c r="N43" s="241"/>
      <c r="O43" s="241"/>
      <c r="P43" s="241"/>
    </row>
    <row r="44" spans="1:16" x14ac:dyDescent="0.25">
      <c r="A44" s="254" t="s">
        <v>77</v>
      </c>
      <c r="B44" s="251">
        <v>308351.0428861602</v>
      </c>
      <c r="C44" s="251">
        <v>18070.484573620957</v>
      </c>
      <c r="D44" s="251">
        <v>469777.21677062107</v>
      </c>
      <c r="E44" s="251">
        <v>8744.5039497100897</v>
      </c>
      <c r="F44" s="251">
        <v>34478.219934096072</v>
      </c>
      <c r="G44" s="251">
        <v>866949.54975755361</v>
      </c>
      <c r="H44" s="251">
        <v>149831.74663138471</v>
      </c>
      <c r="I44" s="251">
        <v>906.51594654925054</v>
      </c>
      <c r="J44" s="251">
        <v>34262.85938779726</v>
      </c>
      <c r="K44" s="251">
        <v>4206.3145417726919</v>
      </c>
      <c r="L44" s="251">
        <v>30056.544846024568</v>
      </c>
      <c r="M44" s="260">
        <v>1891372.1398374932</v>
      </c>
      <c r="N44" s="241"/>
      <c r="O44" s="241"/>
      <c r="P44" s="241"/>
    </row>
    <row r="45" spans="1:16" x14ac:dyDescent="0.25">
      <c r="A45" s="254" t="s">
        <v>115</v>
      </c>
      <c r="B45" s="251">
        <v>317911.5316325216</v>
      </c>
      <c r="C45" s="251">
        <v>20473.528383023735</v>
      </c>
      <c r="D45" s="251">
        <v>191123.22860257103</v>
      </c>
      <c r="E45" s="251">
        <v>12680.378315295588</v>
      </c>
      <c r="F45" s="251">
        <v>43460.406812280293</v>
      </c>
      <c r="G45" s="251">
        <v>813483.61938774248</v>
      </c>
      <c r="H45" s="251">
        <v>181938.19186177061</v>
      </c>
      <c r="I45" s="251">
        <v>1301.4038737058852</v>
      </c>
      <c r="J45" s="251">
        <v>19729.197336285692</v>
      </c>
      <c r="K45" s="251">
        <v>4136.0478819461105</v>
      </c>
      <c r="L45" s="251">
        <v>15593.149454339582</v>
      </c>
      <c r="M45" s="260">
        <v>1602101.4862051967</v>
      </c>
      <c r="N45" s="241"/>
      <c r="O45" s="241"/>
      <c r="P45" s="241"/>
    </row>
    <row r="46" spans="1:16" x14ac:dyDescent="0.25">
      <c r="A46" s="254" t="s">
        <v>116</v>
      </c>
      <c r="B46" s="251">
        <v>315456.12200863159</v>
      </c>
      <c r="C46" s="251">
        <v>25208.066435702385</v>
      </c>
      <c r="D46" s="251">
        <v>176318.90785699891</v>
      </c>
      <c r="E46" s="251">
        <v>12466.2972183989</v>
      </c>
      <c r="F46" s="251">
        <v>47761.991255646186</v>
      </c>
      <c r="G46" s="251">
        <v>902776.00240933604</v>
      </c>
      <c r="H46" s="251">
        <v>198553.57277395722</v>
      </c>
      <c r="I46" s="251">
        <v>500.76040306674952</v>
      </c>
      <c r="J46" s="251">
        <v>18679.218638321156</v>
      </c>
      <c r="K46" s="251">
        <v>4807.6859568180571</v>
      </c>
      <c r="L46" s="251">
        <v>13871.532681503099</v>
      </c>
      <c r="M46" s="260">
        <v>1697720.9390000589</v>
      </c>
      <c r="N46" s="241"/>
      <c r="O46" s="241"/>
      <c r="P46" s="241"/>
    </row>
    <row r="47" spans="1:16" x14ac:dyDescent="0.25">
      <c r="A47" s="254" t="s">
        <v>117</v>
      </c>
      <c r="B47" s="251">
        <v>356523.76591457211</v>
      </c>
      <c r="C47" s="251">
        <v>56566.799426549049</v>
      </c>
      <c r="D47" s="251">
        <v>165677.78317279663</v>
      </c>
      <c r="E47" s="251">
        <v>13386.820201534487</v>
      </c>
      <c r="F47" s="251">
        <v>42099.412058719674</v>
      </c>
      <c r="G47" s="251">
        <v>826512.45270058792</v>
      </c>
      <c r="H47" s="251">
        <v>203037.98894591563</v>
      </c>
      <c r="I47" s="251">
        <v>1589.7805205145057</v>
      </c>
      <c r="J47" s="251">
        <v>55650.656403730856</v>
      </c>
      <c r="K47" s="251">
        <v>12359.229081294541</v>
      </c>
      <c r="L47" s="251">
        <v>43291.427322436313</v>
      </c>
      <c r="M47" s="260">
        <v>1721045.4593449209</v>
      </c>
      <c r="N47" s="241"/>
      <c r="O47" s="241"/>
      <c r="P47" s="241"/>
    </row>
    <row r="48" spans="1:16" x14ac:dyDescent="0.25">
      <c r="A48" s="254" t="s">
        <v>118</v>
      </c>
      <c r="B48" s="251">
        <v>295571.18068605388</v>
      </c>
      <c r="C48" s="251">
        <v>405564.51713420963</v>
      </c>
      <c r="D48" s="251">
        <v>47537.535546954561</v>
      </c>
      <c r="E48" s="251">
        <v>10144.241384976334</v>
      </c>
      <c r="F48" s="251">
        <v>44782.463498831436</v>
      </c>
      <c r="G48" s="251">
        <v>842588.39967105654</v>
      </c>
      <c r="H48" s="251">
        <v>172587.66872005296</v>
      </c>
      <c r="I48" s="251">
        <v>660.10260281372746</v>
      </c>
      <c r="J48" s="251">
        <v>85281.359034834211</v>
      </c>
      <c r="K48" s="251">
        <v>70793.5597773638</v>
      </c>
      <c r="L48" s="251">
        <v>14487.799257470411</v>
      </c>
      <c r="M48" s="260">
        <v>1904717.4682797831</v>
      </c>
      <c r="N48" s="241"/>
      <c r="O48" s="241"/>
      <c r="P48" s="241"/>
    </row>
    <row r="49" spans="1:13" x14ac:dyDescent="0.25">
      <c r="A49" s="254" t="s">
        <v>119</v>
      </c>
      <c r="B49" s="251">
        <v>320692.68423192686</v>
      </c>
      <c r="C49" s="251">
        <v>115469.4407624689</v>
      </c>
      <c r="D49" s="251">
        <v>64189.765517510423</v>
      </c>
      <c r="E49" s="251">
        <v>18238.16553219402</v>
      </c>
      <c r="F49" s="251">
        <v>52767.577855992953</v>
      </c>
      <c r="G49" s="251">
        <v>925044.2355734827</v>
      </c>
      <c r="H49" s="251">
        <v>230359.47145312236</v>
      </c>
      <c r="I49" s="251">
        <v>19321.043981374489</v>
      </c>
      <c r="J49" s="251">
        <v>42222.054881063632</v>
      </c>
      <c r="K49" s="251">
        <v>23642.174348343389</v>
      </c>
      <c r="L49" s="251">
        <v>18579.880532720243</v>
      </c>
      <c r="M49" s="260">
        <v>1788304.4397891362</v>
      </c>
    </row>
    <row r="50" spans="1:13" x14ac:dyDescent="0.25">
      <c r="A50" s="254" t="s">
        <v>120</v>
      </c>
      <c r="B50" s="251">
        <v>349530.26915277878</v>
      </c>
      <c r="C50" s="251">
        <v>112455.81425176089</v>
      </c>
      <c r="D50" s="251">
        <v>56653.058026048842</v>
      </c>
      <c r="E50" s="251">
        <v>11984.036841403187</v>
      </c>
      <c r="F50" s="251">
        <v>49728.508848952821</v>
      </c>
      <c r="G50" s="251">
        <v>887385.52366980794</v>
      </c>
      <c r="H50" s="251">
        <v>189990.97020529312</v>
      </c>
      <c r="I50" s="251">
        <v>1118.4896430886045</v>
      </c>
      <c r="J50" s="251">
        <v>40356.696110476172</v>
      </c>
      <c r="K50" s="251">
        <v>24014.466556269184</v>
      </c>
      <c r="L50" s="251">
        <v>16342.229554206988</v>
      </c>
      <c r="M50" s="260">
        <v>1699203.3667496103</v>
      </c>
    </row>
    <row r="51" spans="1:13" x14ac:dyDescent="0.25">
      <c r="A51" s="254" t="s">
        <v>121</v>
      </c>
      <c r="B51" s="251">
        <v>348089.00002888707</v>
      </c>
      <c r="C51" s="251">
        <v>107354.73449662093</v>
      </c>
      <c r="D51" s="251">
        <v>50223.540684851832</v>
      </c>
      <c r="E51" s="251">
        <v>11202.727499936289</v>
      </c>
      <c r="F51" s="251">
        <v>35206.962159418341</v>
      </c>
      <c r="G51" s="251">
        <v>928044.83953417279</v>
      </c>
      <c r="H51" s="251">
        <v>213394.85341588382</v>
      </c>
      <c r="I51" s="251">
        <v>706.30133260335072</v>
      </c>
      <c r="J51" s="251">
        <v>37623.432018805775</v>
      </c>
      <c r="K51" s="251">
        <v>21737.210386189909</v>
      </c>
      <c r="L51" s="251">
        <v>15886.221632615867</v>
      </c>
      <c r="M51" s="260">
        <v>1731846.3911711802</v>
      </c>
    </row>
    <row r="52" spans="1:13" x14ac:dyDescent="0.25">
      <c r="A52" s="254" t="s">
        <v>122</v>
      </c>
      <c r="B52" s="251">
        <v>271476.60929237836</v>
      </c>
      <c r="C52" s="251">
        <v>113033.46760074847</v>
      </c>
      <c r="D52" s="251">
        <v>42325.850314800409</v>
      </c>
      <c r="E52" s="251">
        <v>13794.887863909311</v>
      </c>
      <c r="F52" s="251">
        <v>48941.212620183229</v>
      </c>
      <c r="G52" s="251">
        <v>879347.46045026567</v>
      </c>
      <c r="H52" s="251">
        <v>197592.47329825902</v>
      </c>
      <c r="I52" s="251">
        <v>1847.8819474551617</v>
      </c>
      <c r="J52" s="251">
        <v>36648.056571368747</v>
      </c>
      <c r="K52" s="251">
        <v>23089.537026938313</v>
      </c>
      <c r="L52" s="251">
        <v>13558.519544430434</v>
      </c>
      <c r="M52" s="260">
        <v>1605007.8999593686</v>
      </c>
    </row>
    <row r="53" spans="1:13" x14ac:dyDescent="0.25">
      <c r="A53" s="254" t="s">
        <v>123</v>
      </c>
      <c r="B53" s="251">
        <v>383968.43032138009</v>
      </c>
      <c r="C53" s="251">
        <v>97645.312862161212</v>
      </c>
      <c r="D53" s="251">
        <v>33386.482664339354</v>
      </c>
      <c r="E53" s="251">
        <v>15770.0680975383</v>
      </c>
      <c r="F53" s="251">
        <v>54628.616320317386</v>
      </c>
      <c r="G53" s="251">
        <v>940617.54304683243</v>
      </c>
      <c r="H53" s="251">
        <v>214825.97367762521</v>
      </c>
      <c r="I53" s="251">
        <v>430.66312042925853</v>
      </c>
      <c r="J53" s="251">
        <v>30929.627691605863</v>
      </c>
      <c r="K53" s="251">
        <v>19624.609723433008</v>
      </c>
      <c r="L53" s="251">
        <v>11305.017968172855</v>
      </c>
      <c r="M53" s="260">
        <v>1772202.7178022291</v>
      </c>
    </row>
    <row r="54" spans="1:13" x14ac:dyDescent="0.25">
      <c r="A54" s="254" t="s">
        <v>124</v>
      </c>
      <c r="B54" s="251">
        <v>506482.79959162313</v>
      </c>
      <c r="C54" s="251">
        <v>30290.933694183233</v>
      </c>
      <c r="D54" s="251">
        <v>50620.00897752725</v>
      </c>
      <c r="E54" s="251">
        <v>11159.536986476649</v>
      </c>
      <c r="F54" s="251">
        <v>41865.513218842207</v>
      </c>
      <c r="G54" s="251">
        <v>948054.30210960878</v>
      </c>
      <c r="H54" s="251">
        <v>248970.35263719942</v>
      </c>
      <c r="I54" s="251">
        <v>465.60340666076604</v>
      </c>
      <c r="J54" s="251">
        <v>20598.812817014397</v>
      </c>
      <c r="K54" s="251">
        <v>7275.0469952487674</v>
      </c>
      <c r="L54" s="251">
        <v>13323.76582176563</v>
      </c>
      <c r="M54" s="260">
        <v>1858507.8634391357</v>
      </c>
    </row>
    <row r="55" spans="1:13" x14ac:dyDescent="0.25">
      <c r="A55" s="253">
        <v>2019</v>
      </c>
      <c r="B55" s="250">
        <f>SUM(B56:B67)</f>
        <v>3803776.4885180229</v>
      </c>
      <c r="C55" s="250">
        <f t="shared" ref="C55:M55" si="4">SUM(C56:C67)</f>
        <v>1228036.0072381794</v>
      </c>
      <c r="D55" s="250">
        <f t="shared" si="4"/>
        <v>1551758.9690558999</v>
      </c>
      <c r="E55" s="250">
        <f t="shared" si="4"/>
        <v>170139.34943544157</v>
      </c>
      <c r="F55" s="250">
        <f t="shared" si="4"/>
        <v>511957.27212188591</v>
      </c>
      <c r="G55" s="250">
        <f t="shared" si="4"/>
        <v>10108124.635299031</v>
      </c>
      <c r="H55" s="250">
        <f t="shared" si="4"/>
        <v>2460957.4254196929</v>
      </c>
      <c r="I55" s="250">
        <f t="shared" si="4"/>
        <v>22453.646201094434</v>
      </c>
      <c r="J55" s="250">
        <f t="shared" si="4"/>
        <v>467923.67081987939</v>
      </c>
      <c r="K55" s="250">
        <f t="shared" si="4"/>
        <v>232977.20201000854</v>
      </c>
      <c r="L55" s="250">
        <f t="shared" si="4"/>
        <v>234946.46880987083</v>
      </c>
      <c r="M55" s="250">
        <f t="shared" si="4"/>
        <v>20325127.46410913</v>
      </c>
    </row>
    <row r="56" spans="1:13" x14ac:dyDescent="0.25">
      <c r="A56" s="254" t="s">
        <v>114</v>
      </c>
      <c r="B56" s="251">
        <v>190092.03825788456</v>
      </c>
      <c r="C56" s="251">
        <v>34641.706552675212</v>
      </c>
      <c r="D56" s="251">
        <v>134368.82953212975</v>
      </c>
      <c r="E56" s="251">
        <v>10931.67746450947</v>
      </c>
      <c r="F56" s="251">
        <v>33767.01877266472</v>
      </c>
      <c r="G56" s="251">
        <v>883808.90461362281</v>
      </c>
      <c r="H56" s="251">
        <v>307197.51103903743</v>
      </c>
      <c r="I56" s="251">
        <v>228.75647433033933</v>
      </c>
      <c r="J56" s="251">
        <v>14116.028899119763</v>
      </c>
      <c r="K56" s="251">
        <v>8861.850350943685</v>
      </c>
      <c r="L56" s="251">
        <v>5254.178548176078</v>
      </c>
      <c r="M56" s="260">
        <v>1609152.471605974</v>
      </c>
    </row>
    <row r="57" spans="1:13" x14ac:dyDescent="0.25">
      <c r="A57" s="254" t="s">
        <v>77</v>
      </c>
      <c r="B57" s="251">
        <v>336301.76847119414</v>
      </c>
      <c r="C57" s="251">
        <v>12361.041756123184</v>
      </c>
      <c r="D57" s="251">
        <v>498136.8643802072</v>
      </c>
      <c r="E57" s="251">
        <v>11489.567068589706</v>
      </c>
      <c r="F57" s="251">
        <v>37555.32048846937</v>
      </c>
      <c r="G57" s="251">
        <v>803216.29024464288</v>
      </c>
      <c r="H57" s="251">
        <v>71855.501987511976</v>
      </c>
      <c r="I57" s="251">
        <v>-92.116135132725972</v>
      </c>
      <c r="J57" s="251">
        <v>15113.571430210179</v>
      </c>
      <c r="K57" s="251">
        <v>5202.5212079756529</v>
      </c>
      <c r="L57" s="251">
        <v>9911.0502222345258</v>
      </c>
      <c r="M57" s="260">
        <v>1785937.8096918159</v>
      </c>
    </row>
    <row r="58" spans="1:13" x14ac:dyDescent="0.25">
      <c r="A58" s="254" t="s">
        <v>115</v>
      </c>
      <c r="B58" s="251">
        <v>280876.25500158174</v>
      </c>
      <c r="C58" s="251">
        <v>28447.801684572489</v>
      </c>
      <c r="D58" s="251">
        <v>185542.28400989095</v>
      </c>
      <c r="E58" s="251">
        <v>12550.44247007477</v>
      </c>
      <c r="F58" s="251">
        <v>35255.816322870945</v>
      </c>
      <c r="G58" s="251">
        <v>794919.20960126608</v>
      </c>
      <c r="H58" s="251">
        <v>198757.72001728651</v>
      </c>
      <c r="I58" s="251">
        <v>-43.389427250526062</v>
      </c>
      <c r="J58" s="251">
        <v>61167.148462742582</v>
      </c>
      <c r="K58" s="251">
        <v>8841.640289484385</v>
      </c>
      <c r="L58" s="251">
        <v>52325.508173258197</v>
      </c>
      <c r="M58" s="260">
        <v>1597473.2881430355</v>
      </c>
    </row>
    <row r="59" spans="1:13" x14ac:dyDescent="0.25">
      <c r="A59" s="254" t="s">
        <v>116</v>
      </c>
      <c r="B59" s="251">
        <v>316447.06607467233</v>
      </c>
      <c r="C59" s="251">
        <v>43306.509759047607</v>
      </c>
      <c r="D59" s="251">
        <v>193209.13004949465</v>
      </c>
      <c r="E59" s="251">
        <v>13137.832588421568</v>
      </c>
      <c r="F59" s="251">
        <v>41665.538027993498</v>
      </c>
      <c r="G59" s="251">
        <v>778229.8853323264</v>
      </c>
      <c r="H59" s="251">
        <v>186582.78220538862</v>
      </c>
      <c r="I59" s="251">
        <v>60351.659895475808</v>
      </c>
      <c r="J59" s="251">
        <v>24852.606530837715</v>
      </c>
      <c r="K59" s="251">
        <v>9367.5968964856729</v>
      </c>
      <c r="L59" s="251">
        <v>15485.009634352042</v>
      </c>
      <c r="M59" s="260">
        <v>1657783.0104636583</v>
      </c>
    </row>
    <row r="60" spans="1:13" x14ac:dyDescent="0.25">
      <c r="A60" s="254" t="s">
        <v>117</v>
      </c>
      <c r="B60" s="251">
        <v>279375.88577934931</v>
      </c>
      <c r="C60" s="251">
        <v>54079.309647520982</v>
      </c>
      <c r="D60" s="251">
        <v>169864.21682709694</v>
      </c>
      <c r="E60" s="251">
        <v>13974.483985590934</v>
      </c>
      <c r="F60" s="251">
        <v>40534.969998552719</v>
      </c>
      <c r="G60" s="251">
        <v>828651.70394332078</v>
      </c>
      <c r="H60" s="251">
        <v>201902.90952745307</v>
      </c>
      <c r="I60" s="251">
        <v>243.45658611109178</v>
      </c>
      <c r="J60" s="251">
        <v>49538.711288091858</v>
      </c>
      <c r="K60" s="251">
        <v>11094.029236300714</v>
      </c>
      <c r="L60" s="251">
        <v>38444.68205179114</v>
      </c>
      <c r="M60" s="260">
        <v>1638165.6475830879</v>
      </c>
    </row>
    <row r="61" spans="1:13" x14ac:dyDescent="0.25">
      <c r="A61" s="254" t="s">
        <v>118</v>
      </c>
      <c r="B61" s="251">
        <v>389833.7187919498</v>
      </c>
      <c r="C61" s="251">
        <v>410147.67172915663</v>
      </c>
      <c r="D61" s="251">
        <v>65212.676197736699</v>
      </c>
      <c r="E61" s="251">
        <v>16323.321772970781</v>
      </c>
      <c r="F61" s="251">
        <v>37144.549431060805</v>
      </c>
      <c r="G61" s="251">
        <v>867436.866749643</v>
      </c>
      <c r="H61" s="251">
        <v>210141.19255383717</v>
      </c>
      <c r="I61" s="251">
        <v>-59329.585875409626</v>
      </c>
      <c r="J61" s="251">
        <v>79295.799222938236</v>
      </c>
      <c r="K61" s="251">
        <v>63932.962628472123</v>
      </c>
      <c r="L61" s="251">
        <v>15362.836594466113</v>
      </c>
      <c r="M61" s="260">
        <v>2016206.2105738833</v>
      </c>
    </row>
    <row r="62" spans="1:13" x14ac:dyDescent="0.25">
      <c r="A62" s="254" t="s">
        <v>119</v>
      </c>
      <c r="B62" s="251">
        <v>277777.24705174845</v>
      </c>
      <c r="C62" s="251">
        <v>133932.5541262975</v>
      </c>
      <c r="D62" s="251">
        <v>59222.827074492736</v>
      </c>
      <c r="E62" s="251">
        <v>15603.503872525214</v>
      </c>
      <c r="F62" s="251">
        <v>51492.817948286865</v>
      </c>
      <c r="G62" s="251">
        <v>867296.85671338846</v>
      </c>
      <c r="H62" s="251">
        <v>210748.96333491799</v>
      </c>
      <c r="I62" s="251">
        <v>309.01093868767015</v>
      </c>
      <c r="J62" s="251">
        <v>43393.269818405708</v>
      </c>
      <c r="K62" s="251">
        <v>27188.962851052838</v>
      </c>
      <c r="L62" s="251">
        <v>16204.30696735287</v>
      </c>
      <c r="M62" s="260">
        <v>1659777.0508787506</v>
      </c>
    </row>
    <row r="63" spans="1:13" x14ac:dyDescent="0.25">
      <c r="A63" s="258" t="s">
        <v>120</v>
      </c>
      <c r="B63" s="251">
        <v>353742.47532948933</v>
      </c>
      <c r="C63" s="251">
        <v>117709.9000371821</v>
      </c>
      <c r="D63" s="251">
        <v>53800.608126960353</v>
      </c>
      <c r="E63" s="251">
        <v>17142.173214774528</v>
      </c>
      <c r="F63" s="251">
        <v>59163.659219742513</v>
      </c>
      <c r="G63" s="251">
        <v>778989.40703648445</v>
      </c>
      <c r="H63" s="251">
        <v>181651.19559261555</v>
      </c>
      <c r="I63" s="251">
        <v>68.958552255986319</v>
      </c>
      <c r="J63" s="251">
        <v>39884.40854436512</v>
      </c>
      <c r="K63" s="251">
        <v>24448.262541232456</v>
      </c>
      <c r="L63" s="251">
        <v>15436.146003132664</v>
      </c>
      <c r="M63" s="260">
        <v>1602152.7856538699</v>
      </c>
    </row>
    <row r="64" spans="1:13" x14ac:dyDescent="0.25">
      <c r="A64" s="258" t="s">
        <v>121</v>
      </c>
      <c r="B64" s="251">
        <v>316918.04119550204</v>
      </c>
      <c r="C64" s="251">
        <v>116805.03703596181</v>
      </c>
      <c r="D64" s="251">
        <v>65713.635762739679</v>
      </c>
      <c r="E64" s="251">
        <v>17559.012832086803</v>
      </c>
      <c r="F64" s="251">
        <v>39089.896162837285</v>
      </c>
      <c r="G64" s="251">
        <v>860032.6790420555</v>
      </c>
      <c r="H64" s="251">
        <v>208379.35730039285</v>
      </c>
      <c r="I64" s="251">
        <v>19991.659838679905</v>
      </c>
      <c r="J64" s="251">
        <v>45197.87760854623</v>
      </c>
      <c r="K64" s="251">
        <v>23456.327776143928</v>
      </c>
      <c r="L64" s="251">
        <v>21741.549832402303</v>
      </c>
      <c r="M64" s="260">
        <v>1689687.1967788022</v>
      </c>
    </row>
    <row r="65" spans="1:14" x14ac:dyDescent="0.25">
      <c r="A65" s="258" t="s">
        <v>122</v>
      </c>
      <c r="B65" s="251">
        <v>265641.5756732545</v>
      </c>
      <c r="C65" s="251">
        <v>118090.31531750964</v>
      </c>
      <c r="D65" s="251">
        <v>49176.017710682121</v>
      </c>
      <c r="E65" s="251">
        <v>14864.896348812819</v>
      </c>
      <c r="F65" s="251">
        <v>48756.030693368069</v>
      </c>
      <c r="G65" s="251">
        <v>859414.40274630545</v>
      </c>
      <c r="H65" s="251">
        <v>200209.32828107447</v>
      </c>
      <c r="I65" s="251">
        <v>255.48006098160621</v>
      </c>
      <c r="J65" s="251">
        <v>38417.146838385888</v>
      </c>
      <c r="K65" s="251">
        <v>22064.909326341407</v>
      </c>
      <c r="L65" s="251">
        <v>16352.237512044481</v>
      </c>
      <c r="M65" s="260">
        <v>1594825.1936703746</v>
      </c>
      <c r="N65" s="241"/>
    </row>
    <row r="66" spans="1:14" x14ac:dyDescent="0.25">
      <c r="A66" s="258" t="s">
        <v>123</v>
      </c>
      <c r="B66" s="251">
        <v>316131.15513114649</v>
      </c>
      <c r="C66" s="251">
        <v>117601.77266294499</v>
      </c>
      <c r="D66" s="251">
        <v>35167.745271036394</v>
      </c>
      <c r="E66" s="251">
        <v>12416.782666927214</v>
      </c>
      <c r="F66" s="251">
        <v>38229.017513774779</v>
      </c>
      <c r="G66" s="251">
        <v>888727.76701925497</v>
      </c>
      <c r="H66" s="251">
        <v>217426.99396416094</v>
      </c>
      <c r="I66" s="251">
        <v>220.94421331185691</v>
      </c>
      <c r="J66" s="251">
        <v>35835.402532798711</v>
      </c>
      <c r="K66" s="251">
        <v>20757.395684670584</v>
      </c>
      <c r="L66" s="251">
        <v>15078.006848128127</v>
      </c>
      <c r="M66" s="260">
        <v>1661757.5809753565</v>
      </c>
      <c r="N66" s="241"/>
    </row>
    <row r="67" spans="1:14" x14ac:dyDescent="0.25">
      <c r="A67" s="258" t="s">
        <v>124</v>
      </c>
      <c r="B67" s="251">
        <v>480639.26176025043</v>
      </c>
      <c r="C67" s="251">
        <v>40912.386929186883</v>
      </c>
      <c r="D67" s="251">
        <v>42344.134113431981</v>
      </c>
      <c r="E67" s="251">
        <v>14145.655150157781</v>
      </c>
      <c r="F67" s="251">
        <v>49302.637542264274</v>
      </c>
      <c r="G67" s="251">
        <v>897400.66225672094</v>
      </c>
      <c r="H67" s="251">
        <v>266103.9696160162</v>
      </c>
      <c r="I67" s="251">
        <v>248.81107905305686</v>
      </c>
      <c r="J67" s="251">
        <v>21111.699643437365</v>
      </c>
      <c r="K67" s="251">
        <v>7760.743220905053</v>
      </c>
      <c r="L67" s="251">
        <v>13350.956422532312</v>
      </c>
      <c r="M67" s="260">
        <v>1812209.2180905188</v>
      </c>
      <c r="N67" s="241"/>
    </row>
    <row r="68" spans="1:14" x14ac:dyDescent="0.25">
      <c r="A68" s="253">
        <v>2020</v>
      </c>
      <c r="B68" s="261">
        <f>SUM(B69:B80)</f>
        <v>3926123.7447510734</v>
      </c>
      <c r="C68" s="261">
        <f t="shared" ref="C68:M68" si="5">SUM(C69:C80)</f>
        <v>1327378.7544356389</v>
      </c>
      <c r="D68" s="261">
        <f t="shared" si="5"/>
        <v>1421031.992656284</v>
      </c>
      <c r="E68" s="261">
        <f t="shared" si="5"/>
        <v>178797.5083410946</v>
      </c>
      <c r="F68" s="261">
        <f t="shared" si="5"/>
        <v>627930.93194791954</v>
      </c>
      <c r="G68" s="261">
        <f t="shared" si="5"/>
        <v>10314790.732929152</v>
      </c>
      <c r="H68" s="261">
        <f t="shared" si="5"/>
        <v>2249638.2644339185</v>
      </c>
      <c r="I68" s="261">
        <f t="shared" si="5"/>
        <v>2464.2189634203205</v>
      </c>
      <c r="J68" s="261">
        <f t="shared" si="5"/>
        <v>468857.39848785533</v>
      </c>
      <c r="K68" s="261">
        <f t="shared" si="5"/>
        <v>233069.00790031624</v>
      </c>
      <c r="L68" s="261">
        <f t="shared" si="5"/>
        <v>235788.390587539</v>
      </c>
      <c r="M68" s="261">
        <f t="shared" si="5"/>
        <v>20517013.546946354</v>
      </c>
      <c r="N68" s="261"/>
    </row>
    <row r="69" spans="1:14" x14ac:dyDescent="0.25">
      <c r="A69" s="258" t="s">
        <v>114</v>
      </c>
      <c r="B69" s="251">
        <v>224821.38364428328</v>
      </c>
      <c r="C69" s="251">
        <v>33393.867993212385</v>
      </c>
      <c r="D69" s="251">
        <v>122311.76478280565</v>
      </c>
      <c r="E69" s="251">
        <v>14542.220288548462</v>
      </c>
      <c r="F69" s="251">
        <v>39349.229500003843</v>
      </c>
      <c r="G69" s="251">
        <v>972369.66124811221</v>
      </c>
      <c r="H69" s="251">
        <v>205334.40644703087</v>
      </c>
      <c r="I69" s="251">
        <v>199.74007386287579</v>
      </c>
      <c r="J69" s="251">
        <v>29715.539010655608</v>
      </c>
      <c r="K69" s="251">
        <v>7905.3633732864528</v>
      </c>
      <c r="L69" s="251">
        <v>21810.175637369153</v>
      </c>
      <c r="M69" s="259">
        <v>1642037.8129885152</v>
      </c>
      <c r="N69" s="241"/>
    </row>
    <row r="70" spans="1:14" x14ac:dyDescent="0.25">
      <c r="A70" s="258" t="s">
        <v>77</v>
      </c>
      <c r="B70" s="251">
        <v>375289.12737774407</v>
      </c>
      <c r="C70" s="251">
        <v>35329.551643319443</v>
      </c>
      <c r="D70" s="251">
        <v>512111.30834693159</v>
      </c>
      <c r="E70" s="251">
        <v>10599.179130108576</v>
      </c>
      <c r="F70" s="251">
        <v>46485.115868366054</v>
      </c>
      <c r="G70" s="251">
        <v>881160.68148126069</v>
      </c>
      <c r="H70" s="251">
        <v>170285.13605259184</v>
      </c>
      <c r="I70" s="251">
        <v>393.5928369741203</v>
      </c>
      <c r="J70" s="251">
        <v>54836.038853855403</v>
      </c>
      <c r="K70" s="251">
        <v>5760.4637199289373</v>
      </c>
      <c r="L70" s="251">
        <v>49075.575133926468</v>
      </c>
      <c r="M70" s="259">
        <v>2086489.7315911516</v>
      </c>
      <c r="N70" s="241"/>
    </row>
    <row r="71" spans="1:14" x14ac:dyDescent="0.25">
      <c r="A71" s="258" t="s">
        <v>115</v>
      </c>
      <c r="B71" s="251">
        <v>302893.90769241436</v>
      </c>
      <c r="C71" s="251">
        <v>32010.738845599419</v>
      </c>
      <c r="D71" s="251">
        <v>203059.71890250855</v>
      </c>
      <c r="E71" s="251">
        <v>9276.2909152533393</v>
      </c>
      <c r="F71" s="251">
        <v>36231.841450310734</v>
      </c>
      <c r="G71" s="251">
        <v>864334.50931886025</v>
      </c>
      <c r="H71" s="251">
        <v>193889.27158664085</v>
      </c>
      <c r="I71" s="251">
        <v>267.1342787755288</v>
      </c>
      <c r="J71" s="251">
        <v>28177.012485806339</v>
      </c>
      <c r="K71" s="251">
        <v>4753.8873473535014</v>
      </c>
      <c r="L71" s="251">
        <v>23423.125138452837</v>
      </c>
      <c r="M71" s="259">
        <v>1670140.4254761694</v>
      </c>
      <c r="N71" s="241"/>
    </row>
    <row r="72" spans="1:14" x14ac:dyDescent="0.25">
      <c r="A72" s="258" t="s">
        <v>116</v>
      </c>
      <c r="B72" s="251">
        <v>284671.04162244487</v>
      </c>
      <c r="C72" s="251">
        <v>66063.000501995513</v>
      </c>
      <c r="D72" s="251">
        <v>199903.33883002555</v>
      </c>
      <c r="E72" s="251">
        <v>7554.9691843117225</v>
      </c>
      <c r="F72" s="251">
        <v>29190.715860886212</v>
      </c>
      <c r="G72" s="251">
        <v>671450.42852875916</v>
      </c>
      <c r="H72" s="251">
        <v>175123.39292994779</v>
      </c>
      <c r="I72" s="251">
        <v>535.27308729014226</v>
      </c>
      <c r="J72" s="251">
        <v>25072.872279463933</v>
      </c>
      <c r="K72" s="251">
        <v>12045.453958309983</v>
      </c>
      <c r="L72" s="251">
        <v>13027.418321153949</v>
      </c>
      <c r="M72" s="259">
        <v>1459565.0328251249</v>
      </c>
      <c r="N72" s="241"/>
    </row>
    <row r="73" spans="1:14" x14ac:dyDescent="0.25">
      <c r="A73" s="258" t="s">
        <v>117</v>
      </c>
      <c r="B73" s="251">
        <v>313767.15905923478</v>
      </c>
      <c r="C73" s="251">
        <v>486452.8414861873</v>
      </c>
      <c r="D73" s="251">
        <v>50837.883642883331</v>
      </c>
      <c r="E73" s="251">
        <v>11353.943883049309</v>
      </c>
      <c r="F73" s="251">
        <v>35175.074734673908</v>
      </c>
      <c r="G73" s="251">
        <v>660547.69016282412</v>
      </c>
      <c r="H73" s="251">
        <v>156968.40693296981</v>
      </c>
      <c r="I73" s="251">
        <v>172.42556141153094</v>
      </c>
      <c r="J73" s="251">
        <v>94648.514731869902</v>
      </c>
      <c r="K73" s="251">
        <v>77976.876928152036</v>
      </c>
      <c r="L73" s="251">
        <v>16671.637803717866</v>
      </c>
      <c r="M73" s="259">
        <v>1809923.9401951039</v>
      </c>
      <c r="N73" s="241"/>
    </row>
    <row r="74" spans="1:14" x14ac:dyDescent="0.25">
      <c r="A74" s="258" t="s">
        <v>118</v>
      </c>
      <c r="B74" s="251">
        <v>376035.85751401854</v>
      </c>
      <c r="C74" s="251">
        <v>176367.8452387104</v>
      </c>
      <c r="D74" s="251">
        <v>57529.993493259673</v>
      </c>
      <c r="E74" s="251">
        <v>14450.500702023222</v>
      </c>
      <c r="F74" s="251">
        <v>53433.558366263096</v>
      </c>
      <c r="G74" s="251">
        <v>755336.74118079385</v>
      </c>
      <c r="H74" s="251">
        <v>158304.92246903956</v>
      </c>
      <c r="I74" s="251">
        <v>-303.19222408302255</v>
      </c>
      <c r="J74" s="251">
        <v>50143.590836570002</v>
      </c>
      <c r="K74" s="251">
        <v>35090.242514846504</v>
      </c>
      <c r="L74" s="251">
        <v>15053.348321723497</v>
      </c>
      <c r="M74" s="259">
        <v>1641299.8175765953</v>
      </c>
      <c r="N74" s="241"/>
    </row>
    <row r="75" spans="1:14" x14ac:dyDescent="0.25">
      <c r="A75" s="258" t="s">
        <v>119</v>
      </c>
      <c r="B75" s="251">
        <v>399019.93864729285</v>
      </c>
      <c r="C75" s="251">
        <v>166525.11127129666</v>
      </c>
      <c r="D75" s="251">
        <v>54252.649386737707</v>
      </c>
      <c r="E75" s="251">
        <v>20294.943263545461</v>
      </c>
      <c r="F75" s="251">
        <v>56413.076084456639</v>
      </c>
      <c r="G75" s="251">
        <v>829248.95117287606</v>
      </c>
      <c r="H75" s="251">
        <v>197521.43875082818</v>
      </c>
      <c r="I75" s="251">
        <v>121.24140784444569</v>
      </c>
      <c r="J75" s="251">
        <v>54126.246984486206</v>
      </c>
      <c r="K75" s="251">
        <v>32419.819673951151</v>
      </c>
      <c r="L75" s="251">
        <v>21706.427310535055</v>
      </c>
      <c r="M75" s="259">
        <v>1777523.5969693642</v>
      </c>
      <c r="N75" s="241"/>
    </row>
    <row r="76" spans="1:14" x14ac:dyDescent="0.25">
      <c r="A76" s="258" t="s">
        <v>120</v>
      </c>
      <c r="B76" s="251">
        <v>313010.96913625265</v>
      </c>
      <c r="C76" s="251">
        <v>158583.46177175414</v>
      </c>
      <c r="D76" s="251">
        <v>48020.763657376832</v>
      </c>
      <c r="E76" s="251">
        <v>14662.347671715419</v>
      </c>
      <c r="F76" s="251">
        <v>58107.609648374702</v>
      </c>
      <c r="G76" s="251">
        <v>860436.6135906711</v>
      </c>
      <c r="H76" s="251">
        <v>180503.49796088264</v>
      </c>
      <c r="I76" s="251">
        <v>135.14376917744943</v>
      </c>
      <c r="J76" s="251">
        <v>46101.470571902275</v>
      </c>
      <c r="K76" s="251">
        <v>28626.579967001282</v>
      </c>
      <c r="L76" s="251">
        <v>17474.890604900993</v>
      </c>
      <c r="M76" s="259">
        <v>1679561.8777781073</v>
      </c>
      <c r="N76" s="241"/>
    </row>
    <row r="77" spans="1:14" x14ac:dyDescent="0.25">
      <c r="A77" s="258" t="s">
        <v>121</v>
      </c>
      <c r="B77" s="251">
        <v>319158.00876941095</v>
      </c>
      <c r="C77" s="251">
        <v>39609.663210017738</v>
      </c>
      <c r="D77" s="251">
        <v>47397.958970051433</v>
      </c>
      <c r="E77" s="251">
        <v>15898.471924371204</v>
      </c>
      <c r="F77" s="251">
        <v>63029.734938166766</v>
      </c>
      <c r="G77" s="251">
        <v>855140.0048575704</v>
      </c>
      <c r="H77" s="251">
        <v>193121.77880889035</v>
      </c>
      <c r="I77" s="251">
        <v>517.87226098822009</v>
      </c>
      <c r="J77" s="251">
        <v>24552.913593327019</v>
      </c>
      <c r="K77" s="251">
        <v>7980.6562262398666</v>
      </c>
      <c r="L77" s="251">
        <v>16572.257367087153</v>
      </c>
      <c r="M77" s="259">
        <v>1558426.407332794</v>
      </c>
      <c r="N77" s="241"/>
    </row>
    <row r="78" spans="1:14" x14ac:dyDescent="0.25">
      <c r="A78" s="258" t="s">
        <v>122</v>
      </c>
      <c r="B78" s="251">
        <v>328616.49187902443</v>
      </c>
      <c r="C78" s="251">
        <v>32199.426548513864</v>
      </c>
      <c r="D78" s="251">
        <v>47247.937432650586</v>
      </c>
      <c r="E78" s="251">
        <v>18467.074236512319</v>
      </c>
      <c r="F78" s="251">
        <v>79436.161417228388</v>
      </c>
      <c r="G78" s="251">
        <v>1038792.781428905</v>
      </c>
      <c r="H78" s="251">
        <v>176111.13467338399</v>
      </c>
      <c r="I78" s="251">
        <v>88.850527366756324</v>
      </c>
      <c r="J78" s="251">
        <v>23440.311425159209</v>
      </c>
      <c r="K78" s="251">
        <v>5781.6955048191367</v>
      </c>
      <c r="L78" s="251">
        <v>17658.615920340071</v>
      </c>
      <c r="M78" s="259">
        <v>1744400.1695687447</v>
      </c>
      <c r="N78" s="241"/>
    </row>
    <row r="79" spans="1:14" x14ac:dyDescent="0.25">
      <c r="A79" s="258" t="s">
        <v>123</v>
      </c>
      <c r="B79" s="251">
        <v>308262.33272573526</v>
      </c>
      <c r="C79" s="251">
        <v>44519.173589100821</v>
      </c>
      <c r="D79" s="251">
        <v>33758.329798273939</v>
      </c>
      <c r="E79" s="251">
        <v>23685.525533331162</v>
      </c>
      <c r="F79" s="251">
        <v>65942.632516118945</v>
      </c>
      <c r="G79" s="251">
        <v>1030466.1596204708</v>
      </c>
      <c r="H79" s="251">
        <v>171390.87157460678</v>
      </c>
      <c r="I79" s="251">
        <v>238.63321258137591</v>
      </c>
      <c r="J79" s="251">
        <v>20883.384554829383</v>
      </c>
      <c r="K79" s="251">
        <v>5691.9379827053835</v>
      </c>
      <c r="L79" s="251">
        <v>15191.446572123999</v>
      </c>
      <c r="M79" s="259">
        <v>1699147.0431250483</v>
      </c>
      <c r="N79" s="241"/>
    </row>
    <row r="80" spans="1:14" x14ac:dyDescent="0.25">
      <c r="A80" s="258" t="s">
        <v>124</v>
      </c>
      <c r="B80" s="251">
        <v>380577.52668321668</v>
      </c>
      <c r="C80" s="251">
        <v>56324.072335931283</v>
      </c>
      <c r="D80" s="251">
        <v>44600.345412779097</v>
      </c>
      <c r="E80" s="251">
        <v>18012.041608324387</v>
      </c>
      <c r="F80" s="251">
        <v>65136.181563070153</v>
      </c>
      <c r="G80" s="251">
        <v>895506.5103380467</v>
      </c>
      <c r="H80" s="251">
        <v>271084.00624710589</v>
      </c>
      <c r="I80" s="251">
        <v>97.504171230897114</v>
      </c>
      <c r="J80" s="251">
        <v>17159.50315992998</v>
      </c>
      <c r="K80" s="251">
        <v>9036.0307037219973</v>
      </c>
      <c r="L80" s="251">
        <v>8123.4724562079828</v>
      </c>
      <c r="M80" s="259">
        <v>1748497.6915196353</v>
      </c>
      <c r="N80" s="241"/>
    </row>
    <row r="81" spans="1:14" x14ac:dyDescent="0.25">
      <c r="A81" s="262" t="s">
        <v>165</v>
      </c>
      <c r="B81" s="261">
        <f>SUM(B82:B93)</f>
        <v>3733162.0611475608</v>
      </c>
      <c r="C81" s="261">
        <f t="shared" ref="C81:M81" si="6">SUM(C82:C93)</f>
        <v>1394411.5355810651</v>
      </c>
      <c r="D81" s="261">
        <f t="shared" si="6"/>
        <v>1437650.2319583129</v>
      </c>
      <c r="E81" s="261">
        <f t="shared" si="6"/>
        <v>268723.29761024372</v>
      </c>
      <c r="F81" s="261">
        <f t="shared" si="6"/>
        <v>712745.60764370312</v>
      </c>
      <c r="G81" s="261">
        <f t="shared" si="6"/>
        <v>10825956.017612975</v>
      </c>
      <c r="H81" s="261">
        <f t="shared" si="6"/>
        <v>2429414.8171905624</v>
      </c>
      <c r="I81" s="261">
        <f t="shared" si="6"/>
        <v>13922.4765226284</v>
      </c>
      <c r="J81" s="261">
        <f t="shared" si="6"/>
        <v>486165.81129657821</v>
      </c>
      <c r="K81" s="261">
        <f t="shared" si="6"/>
        <v>227927.89802737447</v>
      </c>
      <c r="L81" s="261">
        <f t="shared" si="6"/>
        <v>258237.91326920377</v>
      </c>
      <c r="M81" s="261">
        <f t="shared" si="6"/>
        <v>21302151.856563628</v>
      </c>
      <c r="N81" s="241"/>
    </row>
    <row r="82" spans="1:14" x14ac:dyDescent="0.25">
      <c r="A82" s="258" t="s">
        <v>114</v>
      </c>
      <c r="B82" s="251">
        <v>330826.05419249547</v>
      </c>
      <c r="C82" s="251">
        <v>35545.103157897393</v>
      </c>
      <c r="D82" s="251">
        <v>115242.44001413077</v>
      </c>
      <c r="E82" s="251">
        <v>17600.675870451836</v>
      </c>
      <c r="F82" s="251">
        <v>54870.766957360349</v>
      </c>
      <c r="G82" s="251">
        <v>1004751.4376468741</v>
      </c>
      <c r="H82" s="251">
        <v>203171.77271943068</v>
      </c>
      <c r="I82" s="251">
        <v>664.02752115109388</v>
      </c>
      <c r="J82" s="251">
        <v>23566.277080571119</v>
      </c>
      <c r="K82" s="251">
        <v>6624.4338226829996</v>
      </c>
      <c r="L82" s="251">
        <v>16941.843257888118</v>
      </c>
      <c r="M82" s="259">
        <v>1786238.555160363</v>
      </c>
      <c r="N82" s="241"/>
    </row>
    <row r="83" spans="1:14" x14ac:dyDescent="0.25">
      <c r="A83" s="258" t="s">
        <v>77</v>
      </c>
      <c r="B83" s="251">
        <v>304976.99756238173</v>
      </c>
      <c r="C83" s="251">
        <v>62974.286626771755</v>
      </c>
      <c r="D83" s="251">
        <v>526173.46272495319</v>
      </c>
      <c r="E83" s="251">
        <v>13980.220015330649</v>
      </c>
      <c r="F83" s="251">
        <v>54588.543235300378</v>
      </c>
      <c r="G83" s="251">
        <v>866588.20121109195</v>
      </c>
      <c r="H83" s="251">
        <v>183927.57799839269</v>
      </c>
      <c r="I83" s="251">
        <v>432.61145132746776</v>
      </c>
      <c r="J83" s="251">
        <v>47108.0118302439</v>
      </c>
      <c r="K83" s="251">
        <v>6873.527519870272</v>
      </c>
      <c r="L83" s="251">
        <v>40234.484310373628</v>
      </c>
      <c r="M83" s="259">
        <v>2060749.9126557941</v>
      </c>
      <c r="N83" s="241"/>
    </row>
    <row r="84" spans="1:14" x14ac:dyDescent="0.25">
      <c r="A84" s="258" t="s">
        <v>115</v>
      </c>
      <c r="B84" s="251">
        <v>314710.75855642918</v>
      </c>
      <c r="C84" s="251">
        <v>59473.569798336706</v>
      </c>
      <c r="D84" s="251">
        <v>213940.18915235027</v>
      </c>
      <c r="E84" s="251">
        <v>26835.106934575782</v>
      </c>
      <c r="F84" s="251">
        <v>72307.904565602686</v>
      </c>
      <c r="G84" s="251">
        <v>808163.90490461444</v>
      </c>
      <c r="H84" s="251">
        <v>215322.7007149116</v>
      </c>
      <c r="I84" s="251">
        <v>275.43781429708122</v>
      </c>
      <c r="J84" s="251">
        <v>40019.990853369352</v>
      </c>
      <c r="K84" s="251">
        <v>7563.7222061309994</v>
      </c>
      <c r="L84" s="251">
        <v>32456.268647238354</v>
      </c>
      <c r="M84" s="259">
        <v>1751049.5632944871</v>
      </c>
      <c r="N84" s="241"/>
    </row>
    <row r="85" spans="1:14" x14ac:dyDescent="0.25">
      <c r="A85" s="258" t="s">
        <v>116</v>
      </c>
      <c r="B85" s="251">
        <v>282574.98799500009</v>
      </c>
      <c r="C85" s="251">
        <v>58700.899369755229</v>
      </c>
      <c r="D85" s="251">
        <v>183257.76182430811</v>
      </c>
      <c r="E85" s="251">
        <v>17512.440724253025</v>
      </c>
      <c r="F85" s="251">
        <v>65927.944552997054</v>
      </c>
      <c r="G85" s="251">
        <v>820215.67118449032</v>
      </c>
      <c r="H85" s="251">
        <v>187170.3497815516</v>
      </c>
      <c r="I85" s="251">
        <v>1431.0997796294012</v>
      </c>
      <c r="J85" s="251">
        <v>23622.181507974827</v>
      </c>
      <c r="K85" s="251">
        <v>9399.705360266873</v>
      </c>
      <c r="L85" s="251">
        <v>14222.476147707954</v>
      </c>
      <c r="M85" s="259">
        <v>1640413.3367199597</v>
      </c>
      <c r="N85" s="241"/>
    </row>
    <row r="86" spans="1:14" x14ac:dyDescent="0.25">
      <c r="A86" s="258" t="s">
        <v>117</v>
      </c>
      <c r="B86" s="251">
        <v>298250.68730504723</v>
      </c>
      <c r="C86" s="251">
        <v>537228.72688313213</v>
      </c>
      <c r="D86" s="251">
        <v>74043.605741507592</v>
      </c>
      <c r="E86" s="251">
        <v>18904.886773546827</v>
      </c>
      <c r="F86" s="251">
        <v>67870.035782638399</v>
      </c>
      <c r="G86" s="251">
        <v>848680.35232323944</v>
      </c>
      <c r="H86" s="251">
        <v>193153.12047757098</v>
      </c>
      <c r="I86" s="251">
        <v>1041.322296729244</v>
      </c>
      <c r="J86" s="251">
        <v>99492.211694674654</v>
      </c>
      <c r="K86" s="251">
        <v>84341.56776371217</v>
      </c>
      <c r="L86" s="251">
        <v>15150.643930962484</v>
      </c>
      <c r="M86" s="259">
        <v>2138664.9492780864</v>
      </c>
      <c r="N86" s="241"/>
    </row>
    <row r="87" spans="1:14" x14ac:dyDescent="0.25">
      <c r="A87" s="258" t="s">
        <v>118</v>
      </c>
      <c r="B87" s="251">
        <v>296444.6601652251</v>
      </c>
      <c r="C87" s="251">
        <v>151054.330272566</v>
      </c>
      <c r="D87" s="251">
        <v>59948.9550956987</v>
      </c>
      <c r="E87" s="251">
        <v>23406.865484956346</v>
      </c>
      <c r="F87" s="251">
        <v>66871.805268916447</v>
      </c>
      <c r="G87" s="251">
        <v>839470.05182353663</v>
      </c>
      <c r="H87" s="251">
        <v>191744.91592274819</v>
      </c>
      <c r="I87" s="251">
        <v>1421.458045087041</v>
      </c>
      <c r="J87" s="251">
        <v>43059.503749596624</v>
      </c>
      <c r="K87" s="251">
        <v>31435.146948742127</v>
      </c>
      <c r="L87" s="251">
        <v>11624.356800854497</v>
      </c>
      <c r="M87" s="259">
        <v>1673422.545828331</v>
      </c>
      <c r="N87" s="241"/>
    </row>
    <row r="88" spans="1:14" x14ac:dyDescent="0.25">
      <c r="A88" s="258" t="s">
        <v>119</v>
      </c>
      <c r="B88" s="263">
        <v>311619.27770517801</v>
      </c>
      <c r="C88" s="263">
        <v>143666.54613994088</v>
      </c>
      <c r="D88" s="263">
        <v>55017.012831756983</v>
      </c>
      <c r="E88" s="263">
        <v>20931.684802522297</v>
      </c>
      <c r="F88" s="263">
        <v>61067.68977053251</v>
      </c>
      <c r="G88" s="263">
        <v>951762.3786337286</v>
      </c>
      <c r="H88" s="263">
        <v>204710.08455005928</v>
      </c>
      <c r="I88" s="263">
        <v>1148.0085876991227</v>
      </c>
      <c r="J88" s="263">
        <v>41173.538994757073</v>
      </c>
      <c r="K88" s="263">
        <v>29997.717786192592</v>
      </c>
      <c r="L88" s="263">
        <v>11175.821208564481</v>
      </c>
      <c r="M88" s="259">
        <v>1791096.2220161746</v>
      </c>
      <c r="N88" s="241"/>
    </row>
    <row r="89" spans="1:14" x14ac:dyDescent="0.25">
      <c r="A89" s="258" t="s">
        <v>120</v>
      </c>
      <c r="B89" s="263">
        <v>316416.76046638371</v>
      </c>
      <c r="C89" s="263">
        <v>131168.00417974341</v>
      </c>
      <c r="D89" s="263">
        <v>48524.409096564377</v>
      </c>
      <c r="E89" s="263">
        <v>22117.047724677272</v>
      </c>
      <c r="F89" s="263">
        <v>62286.725488063712</v>
      </c>
      <c r="G89" s="263">
        <v>917697.61224718846</v>
      </c>
      <c r="H89" s="263">
        <v>204824.96766474837</v>
      </c>
      <c r="I89" s="263">
        <v>197.6201053750342</v>
      </c>
      <c r="J89" s="263">
        <v>40299.977475425054</v>
      </c>
      <c r="K89" s="263">
        <v>25462.212145714795</v>
      </c>
      <c r="L89" s="263">
        <v>14837.765329710259</v>
      </c>
      <c r="M89" s="259">
        <v>1743533.1244481695</v>
      </c>
      <c r="N89" s="241"/>
    </row>
    <row r="90" spans="1:14" x14ac:dyDescent="0.25">
      <c r="A90" s="258" t="s">
        <v>121</v>
      </c>
      <c r="B90" s="263">
        <v>293380.89827975002</v>
      </c>
      <c r="C90" s="263">
        <v>54738.491225904698</v>
      </c>
      <c r="D90" s="263">
        <v>42369.525941266795</v>
      </c>
      <c r="E90" s="263">
        <v>47386.094244868626</v>
      </c>
      <c r="F90" s="263">
        <v>61580.492289139926</v>
      </c>
      <c r="G90" s="263">
        <v>912741.27822405566</v>
      </c>
      <c r="H90" s="263">
        <v>208168.14235354908</v>
      </c>
      <c r="I90" s="263">
        <v>577.85437157721867</v>
      </c>
      <c r="J90" s="263">
        <v>18293.22535846091</v>
      </c>
      <c r="K90" s="263">
        <v>7466.8441291222462</v>
      </c>
      <c r="L90" s="263">
        <v>10826.381229338664</v>
      </c>
      <c r="M90" s="259">
        <v>1639236.002288573</v>
      </c>
      <c r="N90" s="241"/>
    </row>
    <row r="91" spans="1:14" x14ac:dyDescent="0.25">
      <c r="A91" s="258" t="s">
        <v>122</v>
      </c>
      <c r="B91" s="263">
        <v>313796.0690696417</v>
      </c>
      <c r="C91" s="263">
        <v>65140.431712577003</v>
      </c>
      <c r="D91" s="263">
        <v>43964.484325379854</v>
      </c>
      <c r="E91" s="263">
        <v>18427.981736909358</v>
      </c>
      <c r="F91" s="263">
        <v>64515.411039168517</v>
      </c>
      <c r="G91" s="263">
        <v>939575.84763028496</v>
      </c>
      <c r="H91" s="263">
        <v>194883.27433341678</v>
      </c>
      <c r="I91" s="263">
        <v>419.38257315471088</v>
      </c>
      <c r="J91" s="263">
        <v>68291.989566069431</v>
      </c>
      <c r="K91" s="263">
        <v>6566.7534091461266</v>
      </c>
      <c r="L91" s="263">
        <v>61725.236156923303</v>
      </c>
      <c r="M91" s="259">
        <v>1709014.8719866022</v>
      </c>
      <c r="N91" s="241"/>
    </row>
    <row r="92" spans="1:14" x14ac:dyDescent="0.25">
      <c r="A92" s="258" t="s">
        <v>123</v>
      </c>
      <c r="B92" s="263">
        <v>295117.99751570338</v>
      </c>
      <c r="C92" s="263">
        <v>47509.014932735605</v>
      </c>
      <c r="D92" s="263">
        <v>34089.063540485025</v>
      </c>
      <c r="E92" s="263">
        <v>17721.287825308278</v>
      </c>
      <c r="F92" s="263">
        <v>48169.54238536342</v>
      </c>
      <c r="G92" s="263">
        <v>943697.37313444819</v>
      </c>
      <c r="H92" s="263">
        <v>215445.52478060304</v>
      </c>
      <c r="I92" s="263">
        <v>331.59827656488233</v>
      </c>
      <c r="J92" s="263">
        <v>20461.617745484145</v>
      </c>
      <c r="K92" s="263">
        <v>5660.9855051559816</v>
      </c>
      <c r="L92" s="263">
        <v>14800.632240328163</v>
      </c>
      <c r="M92" s="259">
        <v>1622543.0201366961</v>
      </c>
      <c r="N92" s="241"/>
    </row>
    <row r="93" spans="1:14" x14ac:dyDescent="0.25">
      <c r="A93" s="258" t="s">
        <v>124</v>
      </c>
      <c r="B93" s="263">
        <v>375046.91233432526</v>
      </c>
      <c r="C93" s="263">
        <v>47212.131281704264</v>
      </c>
      <c r="D93" s="263">
        <v>41079.321669911558</v>
      </c>
      <c r="E93" s="263">
        <v>23899.005472843419</v>
      </c>
      <c r="F93" s="263">
        <v>32688.746308619775</v>
      </c>
      <c r="G93" s="263">
        <v>972611.90864942246</v>
      </c>
      <c r="H93" s="263">
        <v>226892.38589358027</v>
      </c>
      <c r="I93" s="263">
        <v>5982.0557000361005</v>
      </c>
      <c r="J93" s="263">
        <v>20777.28543995112</v>
      </c>
      <c r="K93" s="263">
        <v>6535.2814306372902</v>
      </c>
      <c r="L93" s="263">
        <v>14242.00400931383</v>
      </c>
      <c r="M93" s="259">
        <v>1746189.7527503942</v>
      </c>
      <c r="N93" s="241"/>
    </row>
    <row r="94" spans="1:14" x14ac:dyDescent="0.25">
      <c r="A94" s="262">
        <v>2022</v>
      </c>
      <c r="B94" s="261">
        <f>SUM(B95:B103)</f>
        <v>2696522.1747008986</v>
      </c>
      <c r="C94" s="261">
        <f t="shared" ref="C94:M94" si="7">SUM(C95:C103)</f>
        <v>1110784.2286026848</v>
      </c>
      <c r="D94" s="261">
        <f t="shared" si="7"/>
        <v>1316336.5281901914</v>
      </c>
      <c r="E94" s="261">
        <f t="shared" si="7"/>
        <v>208920.71551815904</v>
      </c>
      <c r="F94" s="261">
        <f t="shared" si="7"/>
        <v>407317.32918918569</v>
      </c>
      <c r="G94" s="261">
        <f t="shared" si="7"/>
        <v>7797210.7687790748</v>
      </c>
      <c r="H94" s="261">
        <f t="shared" si="7"/>
        <v>1936214.2373650842</v>
      </c>
      <c r="I94" s="261">
        <f t="shared" si="7"/>
        <v>24369.934254598262</v>
      </c>
      <c r="J94" s="261">
        <f t="shared" si="7"/>
        <v>409587.88760307827</v>
      </c>
      <c r="K94" s="261">
        <f t="shared" si="7"/>
        <v>197276.44157326125</v>
      </c>
      <c r="L94" s="261">
        <f t="shared" si="7"/>
        <v>212311.44602981702</v>
      </c>
      <c r="M94" s="261">
        <f t="shared" si="7"/>
        <v>15907263.804202953</v>
      </c>
      <c r="N94" s="241"/>
    </row>
    <row r="95" spans="1:14" x14ac:dyDescent="0.25">
      <c r="A95" s="258" t="s">
        <v>114</v>
      </c>
      <c r="B95" s="263">
        <v>280316.0076820986</v>
      </c>
      <c r="C95" s="263">
        <v>67390.482474928431</v>
      </c>
      <c r="D95" s="263">
        <v>109158.09678973838</v>
      </c>
      <c r="E95" s="263">
        <v>21281.812476646195</v>
      </c>
      <c r="F95" s="263">
        <v>32832.555073230076</v>
      </c>
      <c r="G95" s="263">
        <v>984754.52609145234</v>
      </c>
      <c r="H95" s="263">
        <v>215089.09744503323</v>
      </c>
      <c r="I95" s="263">
        <v>177.64754515393994</v>
      </c>
      <c r="J95" s="263">
        <v>28105.266098800235</v>
      </c>
      <c r="K95" s="263">
        <v>6818.5471281201035</v>
      </c>
      <c r="L95" s="263">
        <v>21286.718970680133</v>
      </c>
      <c r="M95" s="259">
        <v>1739105.4916770817</v>
      </c>
      <c r="N95" s="241"/>
    </row>
    <row r="96" spans="1:14" x14ac:dyDescent="0.25">
      <c r="A96" s="258" t="s">
        <v>77</v>
      </c>
      <c r="B96" s="263">
        <v>280370.81819699187</v>
      </c>
      <c r="C96" s="263">
        <v>29119.266061536378</v>
      </c>
      <c r="D96" s="263">
        <v>480233.18111942278</v>
      </c>
      <c r="E96" s="263">
        <v>19806.849509587875</v>
      </c>
      <c r="F96" s="263">
        <v>39623.455980328872</v>
      </c>
      <c r="G96" s="263">
        <v>831571.11834677518</v>
      </c>
      <c r="H96" s="263">
        <v>211074.73047262762</v>
      </c>
      <c r="I96" s="263">
        <v>369.45790218120044</v>
      </c>
      <c r="J96" s="263">
        <v>55119.089196921494</v>
      </c>
      <c r="K96" s="263">
        <v>5712.3337788792869</v>
      </c>
      <c r="L96" s="263">
        <v>49406.755418042208</v>
      </c>
      <c r="M96" s="259">
        <v>1947287.9667863734</v>
      </c>
      <c r="N96" s="258"/>
    </row>
    <row r="97" spans="1:14" x14ac:dyDescent="0.25">
      <c r="A97" s="258" t="s">
        <v>115</v>
      </c>
      <c r="B97" s="263">
        <v>279176.65800371655</v>
      </c>
      <c r="C97" s="263">
        <v>44707.393970043893</v>
      </c>
      <c r="D97" s="263">
        <v>183484.05347639215</v>
      </c>
      <c r="E97" s="263">
        <v>34120.258431254209</v>
      </c>
      <c r="F97" s="263">
        <v>89264.985550053025</v>
      </c>
      <c r="G97" s="263">
        <v>811541.63762056676</v>
      </c>
      <c r="H97" s="263">
        <v>197362.97716320268</v>
      </c>
      <c r="I97" s="263">
        <v>577.67793145880216</v>
      </c>
      <c r="J97" s="263">
        <v>39714.943869319381</v>
      </c>
      <c r="K97" s="263">
        <v>6563.097677369663</v>
      </c>
      <c r="L97" s="263">
        <v>33151.84619194972</v>
      </c>
      <c r="M97" s="259">
        <v>1679950.5860160072</v>
      </c>
      <c r="N97" s="258"/>
    </row>
    <row r="98" spans="1:14" s="241" customFormat="1" x14ac:dyDescent="0.25">
      <c r="A98" s="258" t="s">
        <v>116</v>
      </c>
      <c r="B98" s="263">
        <v>283777.51675779989</v>
      </c>
      <c r="C98" s="263">
        <v>45807.787366560857</v>
      </c>
      <c r="D98" s="263">
        <v>113362.42037854108</v>
      </c>
      <c r="E98" s="263">
        <v>20465.367191316331</v>
      </c>
      <c r="F98" s="263">
        <v>28020.181875022066</v>
      </c>
      <c r="G98" s="263">
        <v>891069.18345557991</v>
      </c>
      <c r="H98" s="263">
        <v>209466.9230106794</v>
      </c>
      <c r="I98" s="263">
        <v>896.32457107313496</v>
      </c>
      <c r="J98" s="263">
        <v>25751.739386986395</v>
      </c>
      <c r="K98" s="263">
        <v>8210.3167896346931</v>
      </c>
      <c r="L98" s="263">
        <v>17541.422597351702</v>
      </c>
      <c r="M98" s="259">
        <v>1618617.4439935591</v>
      </c>
      <c r="N98" s="258"/>
    </row>
    <row r="99" spans="1:14" s="241" customFormat="1" x14ac:dyDescent="0.25">
      <c r="A99" s="258" t="s">
        <v>117</v>
      </c>
      <c r="B99" s="263">
        <v>309452.62045249314</v>
      </c>
      <c r="C99" s="263">
        <v>522778.80391121347</v>
      </c>
      <c r="D99" s="263">
        <v>119436.66010032508</v>
      </c>
      <c r="E99" s="263">
        <v>26324.377643251803</v>
      </c>
      <c r="F99" s="263">
        <v>40436.8757953932</v>
      </c>
      <c r="G99" s="263">
        <v>866926.07264059642</v>
      </c>
      <c r="H99" s="263">
        <v>205268.13605799398</v>
      </c>
      <c r="I99" s="263">
        <v>4832.2386135458819</v>
      </c>
      <c r="J99" s="263">
        <v>109535.59724193309</v>
      </c>
      <c r="K99" s="263">
        <v>86764.195264881288</v>
      </c>
      <c r="L99" s="263">
        <v>22771.401977051806</v>
      </c>
      <c r="M99" s="259">
        <v>2204991.382456746</v>
      </c>
      <c r="N99" s="258"/>
    </row>
    <row r="100" spans="1:14" s="241" customFormat="1" x14ac:dyDescent="0.25">
      <c r="A100" s="258" t="s">
        <v>118</v>
      </c>
      <c r="B100" s="263">
        <v>344261.62474404438</v>
      </c>
      <c r="C100" s="263">
        <v>101551.90560613094</v>
      </c>
      <c r="D100" s="263">
        <v>107132.71807416748</v>
      </c>
      <c r="E100" s="263">
        <v>31789.437784112502</v>
      </c>
      <c r="F100" s="263">
        <v>42695.946829705332</v>
      </c>
      <c r="G100" s="263">
        <v>904904.81353567215</v>
      </c>
      <c r="H100" s="263">
        <v>197426.79252707108</v>
      </c>
      <c r="I100" s="263">
        <v>6752.5295032502017</v>
      </c>
      <c r="J100" s="263">
        <v>38518.738909627551</v>
      </c>
      <c r="K100" s="263">
        <v>21907.438509957126</v>
      </c>
      <c r="L100" s="263">
        <v>16611.300399670425</v>
      </c>
      <c r="M100" s="259">
        <v>1775034.507513782</v>
      </c>
      <c r="N100" s="258"/>
    </row>
    <row r="101" spans="1:14" s="241" customFormat="1" x14ac:dyDescent="0.25">
      <c r="A101" s="258" t="s">
        <v>119</v>
      </c>
      <c r="B101" s="263">
        <v>313938.56102975353</v>
      </c>
      <c r="C101" s="263">
        <v>101259.47346955077</v>
      </c>
      <c r="D101" s="263">
        <v>98850.52713821223</v>
      </c>
      <c r="E101" s="263">
        <v>18942.966997510077</v>
      </c>
      <c r="F101" s="263">
        <v>43970.421435053126</v>
      </c>
      <c r="G101" s="263">
        <v>928369.19045315287</v>
      </c>
      <c r="H101" s="263">
        <v>231437.41496703614</v>
      </c>
      <c r="I101" s="263">
        <v>7173.0739312470996</v>
      </c>
      <c r="J101" s="263">
        <v>37010.093891394084</v>
      </c>
      <c r="K101" s="263">
        <v>21149.977899027097</v>
      </c>
      <c r="L101" s="263">
        <v>15860.115992366987</v>
      </c>
      <c r="M101" s="259">
        <v>1780951.7233129097</v>
      </c>
      <c r="N101" s="258"/>
    </row>
    <row r="102" spans="1:14" s="241" customFormat="1" x14ac:dyDescent="0.25">
      <c r="A102" s="258" t="s">
        <v>120</v>
      </c>
      <c r="B102" s="263">
        <v>286928.82268400001</v>
      </c>
      <c r="C102" s="263">
        <v>102847.19409272</v>
      </c>
      <c r="D102" s="263">
        <v>54784.002343392007</v>
      </c>
      <c r="E102" s="263">
        <v>17733.15782448</v>
      </c>
      <c r="F102" s="263">
        <v>44675.438900400004</v>
      </c>
      <c r="G102" s="263">
        <v>786923.97640528006</v>
      </c>
      <c r="H102" s="263">
        <v>227480.23841144002</v>
      </c>
      <c r="I102" s="263">
        <v>1877.3025066880002</v>
      </c>
      <c r="J102" s="263">
        <v>37041.315988096008</v>
      </c>
      <c r="K102" s="263">
        <v>20907.090225392007</v>
      </c>
      <c r="L102" s="263">
        <v>16134.225762704002</v>
      </c>
      <c r="M102" s="259">
        <v>1560291.4491564962</v>
      </c>
      <c r="N102" s="258"/>
    </row>
    <row r="103" spans="1:14" s="241" customFormat="1" x14ac:dyDescent="0.25">
      <c r="A103" s="265" t="s">
        <v>121</v>
      </c>
      <c r="B103" s="264">
        <v>318299.54515000002</v>
      </c>
      <c r="C103" s="264">
        <v>95321.921649999989</v>
      </c>
      <c r="D103" s="264">
        <v>49894.868769999994</v>
      </c>
      <c r="E103" s="264">
        <v>18456.487660000003</v>
      </c>
      <c r="F103" s="264">
        <v>45797.467750000003</v>
      </c>
      <c r="G103" s="264">
        <v>791150.25022999989</v>
      </c>
      <c r="H103" s="264">
        <v>241607.92730999997</v>
      </c>
      <c r="I103" s="264">
        <v>1713.6817499999997</v>
      </c>
      <c r="J103" s="264">
        <v>38791.10302000001</v>
      </c>
      <c r="K103" s="264">
        <v>19243.444300000003</v>
      </c>
      <c r="L103" s="264">
        <v>19547.658720000007</v>
      </c>
      <c r="M103" s="269">
        <v>1601033.2532899999</v>
      </c>
      <c r="N103" s="258"/>
    </row>
    <row r="104" spans="1:14" x14ac:dyDescent="0.25">
      <c r="A104" s="244" t="s">
        <v>85</v>
      </c>
      <c r="B104" s="241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</row>
    <row r="105" spans="1:14" x14ac:dyDescent="0.25">
      <c r="A105" s="244" t="s">
        <v>139</v>
      </c>
      <c r="B105" s="241"/>
      <c r="C105" s="241"/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</row>
    <row r="106" spans="1:14" x14ac:dyDescent="0.25">
      <c r="A106" s="244" t="s">
        <v>176</v>
      </c>
      <c r="B106" s="241"/>
      <c r="C106" s="241"/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</row>
    <row r="107" spans="1:14" x14ac:dyDescent="0.25">
      <c r="A107" s="245" t="s">
        <v>162</v>
      </c>
      <c r="B107" s="241"/>
      <c r="C107" s="241"/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</row>
    <row r="120" spans="11:11" x14ac:dyDescent="0.25">
      <c r="K120" s="241" t="s">
        <v>113</v>
      </c>
    </row>
  </sheetData>
  <phoneticPr fontId="44" type="noConversion"/>
  <pageMargins left="0.11811023622047245" right="0.11811023622047245" top="0.19685039370078741" bottom="0.19685039370078741" header="0.31496062992125984" footer="0.31496062992125984"/>
  <pageSetup paperSize="9" scale="52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"/>
  <sheetViews>
    <sheetView showGridLines="0" topLeftCell="A70" workbookViewId="0">
      <selection activeCell="B95" sqref="B95:M95"/>
    </sheetView>
  </sheetViews>
  <sheetFormatPr defaultRowHeight="13.2" x14ac:dyDescent="0.25"/>
  <cols>
    <col min="1" max="1" width="11.109375" style="92" customWidth="1"/>
    <col min="2" max="2" width="13.5546875" style="92" bestFit="1" customWidth="1"/>
    <col min="3" max="3" width="13.44140625" style="92" customWidth="1"/>
    <col min="4" max="4" width="10.33203125" style="92" bestFit="1" customWidth="1"/>
    <col min="5" max="5" width="13.5546875" style="92" customWidth="1"/>
    <col min="6" max="6" width="11.88671875" style="92" bestFit="1" customWidth="1"/>
    <col min="7" max="8" width="10.88671875" style="92" bestFit="1" customWidth="1"/>
    <col min="9" max="9" width="15" style="92" bestFit="1" customWidth="1"/>
    <col min="10" max="10" width="15.44140625" style="92" bestFit="1" customWidth="1"/>
    <col min="11" max="11" width="10.44140625" style="92" bestFit="1" customWidth="1"/>
    <col min="12" max="13" width="11.44140625" style="92" bestFit="1" customWidth="1"/>
    <col min="14" max="14" width="12.44140625" style="92" customWidth="1"/>
    <col min="15" max="221" width="8.88671875" style="92"/>
    <col min="222" max="222" width="19.33203125" style="92" customWidth="1"/>
    <col min="223" max="223" width="15.33203125" style="92" bestFit="1" customWidth="1"/>
    <col min="224" max="224" width="13.33203125" style="92" customWidth="1"/>
    <col min="225" max="225" width="13.6640625" style="92" customWidth="1"/>
    <col min="226" max="226" width="14.109375" style="92" customWidth="1"/>
    <col min="227" max="227" width="13.33203125" style="92" customWidth="1"/>
    <col min="228" max="228" width="12" style="92" customWidth="1"/>
    <col min="229" max="229" width="13.109375" style="92" customWidth="1"/>
    <col min="230" max="230" width="15" style="92" customWidth="1"/>
    <col min="231" max="231" width="0" style="92" hidden="1" customWidth="1"/>
    <col min="232" max="234" width="13.109375" style="92" customWidth="1"/>
    <col min="235" max="235" width="15.33203125" style="92" bestFit="1" customWidth="1"/>
    <col min="236" max="236" width="11.5546875" style="92" customWidth="1"/>
    <col min="237" max="237" width="13" style="92" customWidth="1"/>
    <col min="238" max="238" width="19.6640625" style="92" customWidth="1"/>
    <col min="239" max="239" width="12.33203125" style="92" bestFit="1" customWidth="1"/>
    <col min="240" max="240" width="19.5546875" style="92" customWidth="1"/>
    <col min="241" max="241" width="14.88671875" style="92" customWidth="1"/>
    <col min="242" max="242" width="15" style="92" bestFit="1" customWidth="1"/>
    <col min="243" max="243" width="17.44140625" style="92" customWidth="1"/>
    <col min="244" max="244" width="13.109375" style="92" customWidth="1"/>
    <col min="245" max="245" width="12.5546875" style="92" customWidth="1"/>
    <col min="246" max="246" width="13.109375" style="92" customWidth="1"/>
    <col min="247" max="247" width="8.88671875" style="92"/>
    <col min="248" max="248" width="14.6640625" style="92" customWidth="1"/>
    <col min="249" max="249" width="11.44140625" style="92" customWidth="1"/>
    <col min="250" max="250" width="11.109375" style="92" customWidth="1"/>
    <col min="251" max="251" width="10.44140625" style="92" customWidth="1"/>
    <col min="252" max="252" width="10.6640625" style="92" customWidth="1"/>
    <col min="253" max="253" width="11.44140625" style="92" customWidth="1"/>
    <col min="254" max="477" width="8.88671875" style="92"/>
    <col min="478" max="478" width="19.33203125" style="92" customWidth="1"/>
    <col min="479" max="479" width="15.33203125" style="92" bestFit="1" customWidth="1"/>
    <col min="480" max="480" width="13.33203125" style="92" customWidth="1"/>
    <col min="481" max="481" width="13.6640625" style="92" customWidth="1"/>
    <col min="482" max="482" width="14.109375" style="92" customWidth="1"/>
    <col min="483" max="483" width="13.33203125" style="92" customWidth="1"/>
    <col min="484" max="484" width="12" style="92" customWidth="1"/>
    <col min="485" max="485" width="13.109375" style="92" customWidth="1"/>
    <col min="486" max="486" width="15" style="92" customWidth="1"/>
    <col min="487" max="487" width="0" style="92" hidden="1" customWidth="1"/>
    <col min="488" max="490" width="13.109375" style="92" customWidth="1"/>
    <col min="491" max="491" width="15.33203125" style="92" bestFit="1" customWidth="1"/>
    <col min="492" max="492" width="11.5546875" style="92" customWidth="1"/>
    <col min="493" max="493" width="13" style="92" customWidth="1"/>
    <col min="494" max="494" width="19.6640625" style="92" customWidth="1"/>
    <col min="495" max="495" width="12.33203125" style="92" bestFit="1" customWidth="1"/>
    <col min="496" max="496" width="19.5546875" style="92" customWidth="1"/>
    <col min="497" max="497" width="14.88671875" style="92" customWidth="1"/>
    <col min="498" max="498" width="15" style="92" bestFit="1" customWidth="1"/>
    <col min="499" max="499" width="17.44140625" style="92" customWidth="1"/>
    <col min="500" max="500" width="13.109375" style="92" customWidth="1"/>
    <col min="501" max="501" width="12.5546875" style="92" customWidth="1"/>
    <col min="502" max="502" width="13.109375" style="92" customWidth="1"/>
    <col min="503" max="503" width="8.88671875" style="92"/>
    <col min="504" max="504" width="14.6640625" style="92" customWidth="1"/>
    <col min="505" max="505" width="11.44140625" style="92" customWidth="1"/>
    <col min="506" max="506" width="11.109375" style="92" customWidth="1"/>
    <col min="507" max="507" width="10.44140625" style="92" customWidth="1"/>
    <col min="508" max="508" width="10.6640625" style="92" customWidth="1"/>
    <col min="509" max="509" width="11.44140625" style="92" customWidth="1"/>
    <col min="510" max="733" width="8.88671875" style="92"/>
    <col min="734" max="734" width="19.33203125" style="92" customWidth="1"/>
    <col min="735" max="735" width="15.33203125" style="92" bestFit="1" customWidth="1"/>
    <col min="736" max="736" width="13.33203125" style="92" customWidth="1"/>
    <col min="737" max="737" width="13.6640625" style="92" customWidth="1"/>
    <col min="738" max="738" width="14.109375" style="92" customWidth="1"/>
    <col min="739" max="739" width="13.33203125" style="92" customWidth="1"/>
    <col min="740" max="740" width="12" style="92" customWidth="1"/>
    <col min="741" max="741" width="13.109375" style="92" customWidth="1"/>
    <col min="742" max="742" width="15" style="92" customWidth="1"/>
    <col min="743" max="743" width="0" style="92" hidden="1" customWidth="1"/>
    <col min="744" max="746" width="13.109375" style="92" customWidth="1"/>
    <col min="747" max="747" width="15.33203125" style="92" bestFit="1" customWidth="1"/>
    <col min="748" max="748" width="11.5546875" style="92" customWidth="1"/>
    <col min="749" max="749" width="13" style="92" customWidth="1"/>
    <col min="750" max="750" width="19.6640625" style="92" customWidth="1"/>
    <col min="751" max="751" width="12.33203125" style="92" bestFit="1" customWidth="1"/>
    <col min="752" max="752" width="19.5546875" style="92" customWidth="1"/>
    <col min="753" max="753" width="14.88671875" style="92" customWidth="1"/>
    <col min="754" max="754" width="15" style="92" bestFit="1" customWidth="1"/>
    <col min="755" max="755" width="17.44140625" style="92" customWidth="1"/>
    <col min="756" max="756" width="13.109375" style="92" customWidth="1"/>
    <col min="757" max="757" width="12.5546875" style="92" customWidth="1"/>
    <col min="758" max="758" width="13.109375" style="92" customWidth="1"/>
    <col min="759" max="759" width="8.88671875" style="92"/>
    <col min="760" max="760" width="14.6640625" style="92" customWidth="1"/>
    <col min="761" max="761" width="11.44140625" style="92" customWidth="1"/>
    <col min="762" max="762" width="11.109375" style="92" customWidth="1"/>
    <col min="763" max="763" width="10.44140625" style="92" customWidth="1"/>
    <col min="764" max="764" width="10.6640625" style="92" customWidth="1"/>
    <col min="765" max="765" width="11.44140625" style="92" customWidth="1"/>
    <col min="766" max="989" width="8.88671875" style="92"/>
    <col min="990" max="990" width="19.33203125" style="92" customWidth="1"/>
    <col min="991" max="991" width="15.33203125" style="92" bestFit="1" customWidth="1"/>
    <col min="992" max="992" width="13.33203125" style="92" customWidth="1"/>
    <col min="993" max="993" width="13.6640625" style="92" customWidth="1"/>
    <col min="994" max="994" width="14.109375" style="92" customWidth="1"/>
    <col min="995" max="995" width="13.33203125" style="92" customWidth="1"/>
    <col min="996" max="996" width="12" style="92" customWidth="1"/>
    <col min="997" max="997" width="13.109375" style="92" customWidth="1"/>
    <col min="998" max="998" width="15" style="92" customWidth="1"/>
    <col min="999" max="999" width="0" style="92" hidden="1" customWidth="1"/>
    <col min="1000" max="1002" width="13.109375" style="92" customWidth="1"/>
    <col min="1003" max="1003" width="15.33203125" style="92" bestFit="1" customWidth="1"/>
    <col min="1004" max="1004" width="11.5546875" style="92" customWidth="1"/>
    <col min="1005" max="1005" width="13" style="92" customWidth="1"/>
    <col min="1006" max="1006" width="19.6640625" style="92" customWidth="1"/>
    <col min="1007" max="1007" width="12.33203125" style="92" bestFit="1" customWidth="1"/>
    <col min="1008" max="1008" width="19.5546875" style="92" customWidth="1"/>
    <col min="1009" max="1009" width="14.88671875" style="92" customWidth="1"/>
    <col min="1010" max="1010" width="15" style="92" bestFit="1" customWidth="1"/>
    <col min="1011" max="1011" width="17.44140625" style="92" customWidth="1"/>
    <col min="1012" max="1012" width="13.109375" style="92" customWidth="1"/>
    <col min="1013" max="1013" width="12.5546875" style="92" customWidth="1"/>
    <col min="1014" max="1014" width="13.109375" style="92" customWidth="1"/>
    <col min="1015" max="1015" width="8.88671875" style="92"/>
    <col min="1016" max="1016" width="14.6640625" style="92" customWidth="1"/>
    <col min="1017" max="1017" width="11.44140625" style="92" customWidth="1"/>
    <col min="1018" max="1018" width="11.109375" style="92" customWidth="1"/>
    <col min="1019" max="1019" width="10.44140625" style="92" customWidth="1"/>
    <col min="1020" max="1020" width="10.6640625" style="92" customWidth="1"/>
    <col min="1021" max="1021" width="11.44140625" style="92" customWidth="1"/>
    <col min="1022" max="1245" width="8.88671875" style="92"/>
    <col min="1246" max="1246" width="19.33203125" style="92" customWidth="1"/>
    <col min="1247" max="1247" width="15.33203125" style="92" bestFit="1" customWidth="1"/>
    <col min="1248" max="1248" width="13.33203125" style="92" customWidth="1"/>
    <col min="1249" max="1249" width="13.6640625" style="92" customWidth="1"/>
    <col min="1250" max="1250" width="14.109375" style="92" customWidth="1"/>
    <col min="1251" max="1251" width="13.33203125" style="92" customWidth="1"/>
    <col min="1252" max="1252" width="12" style="92" customWidth="1"/>
    <col min="1253" max="1253" width="13.109375" style="92" customWidth="1"/>
    <col min="1254" max="1254" width="15" style="92" customWidth="1"/>
    <col min="1255" max="1255" width="0" style="92" hidden="1" customWidth="1"/>
    <col min="1256" max="1258" width="13.109375" style="92" customWidth="1"/>
    <col min="1259" max="1259" width="15.33203125" style="92" bestFit="1" customWidth="1"/>
    <col min="1260" max="1260" width="11.5546875" style="92" customWidth="1"/>
    <col min="1261" max="1261" width="13" style="92" customWidth="1"/>
    <col min="1262" max="1262" width="19.6640625" style="92" customWidth="1"/>
    <col min="1263" max="1263" width="12.33203125" style="92" bestFit="1" customWidth="1"/>
    <col min="1264" max="1264" width="19.5546875" style="92" customWidth="1"/>
    <col min="1265" max="1265" width="14.88671875" style="92" customWidth="1"/>
    <col min="1266" max="1266" width="15" style="92" bestFit="1" customWidth="1"/>
    <col min="1267" max="1267" width="17.44140625" style="92" customWidth="1"/>
    <col min="1268" max="1268" width="13.109375" style="92" customWidth="1"/>
    <col min="1269" max="1269" width="12.5546875" style="92" customWidth="1"/>
    <col min="1270" max="1270" width="13.109375" style="92" customWidth="1"/>
    <col min="1271" max="1271" width="8.88671875" style="92"/>
    <col min="1272" max="1272" width="14.6640625" style="92" customWidth="1"/>
    <col min="1273" max="1273" width="11.44140625" style="92" customWidth="1"/>
    <col min="1274" max="1274" width="11.109375" style="92" customWidth="1"/>
    <col min="1275" max="1275" width="10.44140625" style="92" customWidth="1"/>
    <col min="1276" max="1276" width="10.6640625" style="92" customWidth="1"/>
    <col min="1277" max="1277" width="11.44140625" style="92" customWidth="1"/>
    <col min="1278" max="1501" width="8.88671875" style="92"/>
    <col min="1502" max="1502" width="19.33203125" style="92" customWidth="1"/>
    <col min="1503" max="1503" width="15.33203125" style="92" bestFit="1" customWidth="1"/>
    <col min="1504" max="1504" width="13.33203125" style="92" customWidth="1"/>
    <col min="1505" max="1505" width="13.6640625" style="92" customWidth="1"/>
    <col min="1506" max="1506" width="14.109375" style="92" customWidth="1"/>
    <col min="1507" max="1507" width="13.33203125" style="92" customWidth="1"/>
    <col min="1508" max="1508" width="12" style="92" customWidth="1"/>
    <col min="1509" max="1509" width="13.109375" style="92" customWidth="1"/>
    <col min="1510" max="1510" width="15" style="92" customWidth="1"/>
    <col min="1511" max="1511" width="0" style="92" hidden="1" customWidth="1"/>
    <col min="1512" max="1514" width="13.109375" style="92" customWidth="1"/>
    <col min="1515" max="1515" width="15.33203125" style="92" bestFit="1" customWidth="1"/>
    <col min="1516" max="1516" width="11.5546875" style="92" customWidth="1"/>
    <col min="1517" max="1517" width="13" style="92" customWidth="1"/>
    <col min="1518" max="1518" width="19.6640625" style="92" customWidth="1"/>
    <col min="1519" max="1519" width="12.33203125" style="92" bestFit="1" customWidth="1"/>
    <col min="1520" max="1520" width="19.5546875" style="92" customWidth="1"/>
    <col min="1521" max="1521" width="14.88671875" style="92" customWidth="1"/>
    <col min="1522" max="1522" width="15" style="92" bestFit="1" customWidth="1"/>
    <col min="1523" max="1523" width="17.44140625" style="92" customWidth="1"/>
    <col min="1524" max="1524" width="13.109375" style="92" customWidth="1"/>
    <col min="1525" max="1525" width="12.5546875" style="92" customWidth="1"/>
    <col min="1526" max="1526" width="13.109375" style="92" customWidth="1"/>
    <col min="1527" max="1527" width="8.88671875" style="92"/>
    <col min="1528" max="1528" width="14.6640625" style="92" customWidth="1"/>
    <col min="1529" max="1529" width="11.44140625" style="92" customWidth="1"/>
    <col min="1530" max="1530" width="11.109375" style="92" customWidth="1"/>
    <col min="1531" max="1531" width="10.44140625" style="92" customWidth="1"/>
    <col min="1532" max="1532" width="10.6640625" style="92" customWidth="1"/>
    <col min="1533" max="1533" width="11.44140625" style="92" customWidth="1"/>
    <col min="1534" max="1757" width="8.88671875" style="92"/>
    <col min="1758" max="1758" width="19.33203125" style="92" customWidth="1"/>
    <col min="1759" max="1759" width="15.33203125" style="92" bestFit="1" customWidth="1"/>
    <col min="1760" max="1760" width="13.33203125" style="92" customWidth="1"/>
    <col min="1761" max="1761" width="13.6640625" style="92" customWidth="1"/>
    <col min="1762" max="1762" width="14.109375" style="92" customWidth="1"/>
    <col min="1763" max="1763" width="13.33203125" style="92" customWidth="1"/>
    <col min="1764" max="1764" width="12" style="92" customWidth="1"/>
    <col min="1765" max="1765" width="13.109375" style="92" customWidth="1"/>
    <col min="1766" max="1766" width="15" style="92" customWidth="1"/>
    <col min="1767" max="1767" width="0" style="92" hidden="1" customWidth="1"/>
    <col min="1768" max="1770" width="13.109375" style="92" customWidth="1"/>
    <col min="1771" max="1771" width="15.33203125" style="92" bestFit="1" customWidth="1"/>
    <col min="1772" max="1772" width="11.5546875" style="92" customWidth="1"/>
    <col min="1773" max="1773" width="13" style="92" customWidth="1"/>
    <col min="1774" max="1774" width="19.6640625" style="92" customWidth="1"/>
    <col min="1775" max="1775" width="12.33203125" style="92" bestFit="1" customWidth="1"/>
    <col min="1776" max="1776" width="19.5546875" style="92" customWidth="1"/>
    <col min="1777" max="1777" width="14.88671875" style="92" customWidth="1"/>
    <col min="1778" max="1778" width="15" style="92" bestFit="1" customWidth="1"/>
    <col min="1779" max="1779" width="17.44140625" style="92" customWidth="1"/>
    <col min="1780" max="1780" width="13.109375" style="92" customWidth="1"/>
    <col min="1781" max="1781" width="12.5546875" style="92" customWidth="1"/>
    <col min="1782" max="1782" width="13.109375" style="92" customWidth="1"/>
    <col min="1783" max="1783" width="8.88671875" style="92"/>
    <col min="1784" max="1784" width="14.6640625" style="92" customWidth="1"/>
    <col min="1785" max="1785" width="11.44140625" style="92" customWidth="1"/>
    <col min="1786" max="1786" width="11.109375" style="92" customWidth="1"/>
    <col min="1787" max="1787" width="10.44140625" style="92" customWidth="1"/>
    <col min="1788" max="1788" width="10.6640625" style="92" customWidth="1"/>
    <col min="1789" max="1789" width="11.44140625" style="92" customWidth="1"/>
    <col min="1790" max="2013" width="8.88671875" style="92"/>
    <col min="2014" max="2014" width="19.33203125" style="92" customWidth="1"/>
    <col min="2015" max="2015" width="15.33203125" style="92" bestFit="1" customWidth="1"/>
    <col min="2016" max="2016" width="13.33203125" style="92" customWidth="1"/>
    <col min="2017" max="2017" width="13.6640625" style="92" customWidth="1"/>
    <col min="2018" max="2018" width="14.109375" style="92" customWidth="1"/>
    <col min="2019" max="2019" width="13.33203125" style="92" customWidth="1"/>
    <col min="2020" max="2020" width="12" style="92" customWidth="1"/>
    <col min="2021" max="2021" width="13.109375" style="92" customWidth="1"/>
    <col min="2022" max="2022" width="15" style="92" customWidth="1"/>
    <col min="2023" max="2023" width="0" style="92" hidden="1" customWidth="1"/>
    <col min="2024" max="2026" width="13.109375" style="92" customWidth="1"/>
    <col min="2027" max="2027" width="15.33203125" style="92" bestFit="1" customWidth="1"/>
    <col min="2028" max="2028" width="11.5546875" style="92" customWidth="1"/>
    <col min="2029" max="2029" width="13" style="92" customWidth="1"/>
    <col min="2030" max="2030" width="19.6640625" style="92" customWidth="1"/>
    <col min="2031" max="2031" width="12.33203125" style="92" bestFit="1" customWidth="1"/>
    <col min="2032" max="2032" width="19.5546875" style="92" customWidth="1"/>
    <col min="2033" max="2033" width="14.88671875" style="92" customWidth="1"/>
    <col min="2034" max="2034" width="15" style="92" bestFit="1" customWidth="1"/>
    <col min="2035" max="2035" width="17.44140625" style="92" customWidth="1"/>
    <col min="2036" max="2036" width="13.109375" style="92" customWidth="1"/>
    <col min="2037" max="2037" width="12.5546875" style="92" customWidth="1"/>
    <col min="2038" max="2038" width="13.109375" style="92" customWidth="1"/>
    <col min="2039" max="2039" width="8.88671875" style="92"/>
    <col min="2040" max="2040" width="14.6640625" style="92" customWidth="1"/>
    <col min="2041" max="2041" width="11.44140625" style="92" customWidth="1"/>
    <col min="2042" max="2042" width="11.109375" style="92" customWidth="1"/>
    <col min="2043" max="2043" width="10.44140625" style="92" customWidth="1"/>
    <col min="2044" max="2044" width="10.6640625" style="92" customWidth="1"/>
    <col min="2045" max="2045" width="11.44140625" style="92" customWidth="1"/>
    <col min="2046" max="2269" width="8.88671875" style="92"/>
    <col min="2270" max="2270" width="19.33203125" style="92" customWidth="1"/>
    <col min="2271" max="2271" width="15.33203125" style="92" bestFit="1" customWidth="1"/>
    <col min="2272" max="2272" width="13.33203125" style="92" customWidth="1"/>
    <col min="2273" max="2273" width="13.6640625" style="92" customWidth="1"/>
    <col min="2274" max="2274" width="14.109375" style="92" customWidth="1"/>
    <col min="2275" max="2275" width="13.33203125" style="92" customWidth="1"/>
    <col min="2276" max="2276" width="12" style="92" customWidth="1"/>
    <col min="2277" max="2277" width="13.109375" style="92" customWidth="1"/>
    <col min="2278" max="2278" width="15" style="92" customWidth="1"/>
    <col min="2279" max="2279" width="0" style="92" hidden="1" customWidth="1"/>
    <col min="2280" max="2282" width="13.109375" style="92" customWidth="1"/>
    <col min="2283" max="2283" width="15.33203125" style="92" bestFit="1" customWidth="1"/>
    <col min="2284" max="2284" width="11.5546875" style="92" customWidth="1"/>
    <col min="2285" max="2285" width="13" style="92" customWidth="1"/>
    <col min="2286" max="2286" width="19.6640625" style="92" customWidth="1"/>
    <col min="2287" max="2287" width="12.33203125" style="92" bestFit="1" customWidth="1"/>
    <col min="2288" max="2288" width="19.5546875" style="92" customWidth="1"/>
    <col min="2289" max="2289" width="14.88671875" style="92" customWidth="1"/>
    <col min="2290" max="2290" width="15" style="92" bestFit="1" customWidth="1"/>
    <col min="2291" max="2291" width="17.44140625" style="92" customWidth="1"/>
    <col min="2292" max="2292" width="13.109375" style="92" customWidth="1"/>
    <col min="2293" max="2293" width="12.5546875" style="92" customWidth="1"/>
    <col min="2294" max="2294" width="13.109375" style="92" customWidth="1"/>
    <col min="2295" max="2295" width="8.88671875" style="92"/>
    <col min="2296" max="2296" width="14.6640625" style="92" customWidth="1"/>
    <col min="2297" max="2297" width="11.44140625" style="92" customWidth="1"/>
    <col min="2298" max="2298" width="11.109375" style="92" customWidth="1"/>
    <col min="2299" max="2299" width="10.44140625" style="92" customWidth="1"/>
    <col min="2300" max="2300" width="10.6640625" style="92" customWidth="1"/>
    <col min="2301" max="2301" width="11.44140625" style="92" customWidth="1"/>
    <col min="2302" max="2525" width="8.88671875" style="92"/>
    <col min="2526" max="2526" width="19.33203125" style="92" customWidth="1"/>
    <col min="2527" max="2527" width="15.33203125" style="92" bestFit="1" customWidth="1"/>
    <col min="2528" max="2528" width="13.33203125" style="92" customWidth="1"/>
    <col min="2529" max="2529" width="13.6640625" style="92" customWidth="1"/>
    <col min="2530" max="2530" width="14.109375" style="92" customWidth="1"/>
    <col min="2531" max="2531" width="13.33203125" style="92" customWidth="1"/>
    <col min="2532" max="2532" width="12" style="92" customWidth="1"/>
    <col min="2533" max="2533" width="13.109375" style="92" customWidth="1"/>
    <col min="2534" max="2534" width="15" style="92" customWidth="1"/>
    <col min="2535" max="2535" width="0" style="92" hidden="1" customWidth="1"/>
    <col min="2536" max="2538" width="13.109375" style="92" customWidth="1"/>
    <col min="2539" max="2539" width="15.33203125" style="92" bestFit="1" customWidth="1"/>
    <col min="2540" max="2540" width="11.5546875" style="92" customWidth="1"/>
    <col min="2541" max="2541" width="13" style="92" customWidth="1"/>
    <col min="2542" max="2542" width="19.6640625" style="92" customWidth="1"/>
    <col min="2543" max="2543" width="12.33203125" style="92" bestFit="1" customWidth="1"/>
    <col min="2544" max="2544" width="19.5546875" style="92" customWidth="1"/>
    <col min="2545" max="2545" width="14.88671875" style="92" customWidth="1"/>
    <col min="2546" max="2546" width="15" style="92" bestFit="1" customWidth="1"/>
    <col min="2547" max="2547" width="17.44140625" style="92" customWidth="1"/>
    <col min="2548" max="2548" width="13.109375" style="92" customWidth="1"/>
    <col min="2549" max="2549" width="12.5546875" style="92" customWidth="1"/>
    <col min="2550" max="2550" width="13.109375" style="92" customWidth="1"/>
    <col min="2551" max="2551" width="8.88671875" style="92"/>
    <col min="2552" max="2552" width="14.6640625" style="92" customWidth="1"/>
    <col min="2553" max="2553" width="11.44140625" style="92" customWidth="1"/>
    <col min="2554" max="2554" width="11.109375" style="92" customWidth="1"/>
    <col min="2555" max="2555" width="10.44140625" style="92" customWidth="1"/>
    <col min="2556" max="2556" width="10.6640625" style="92" customWidth="1"/>
    <col min="2557" max="2557" width="11.44140625" style="92" customWidth="1"/>
    <col min="2558" max="2781" width="8.88671875" style="92"/>
    <col min="2782" max="2782" width="19.33203125" style="92" customWidth="1"/>
    <col min="2783" max="2783" width="15.33203125" style="92" bestFit="1" customWidth="1"/>
    <col min="2784" max="2784" width="13.33203125" style="92" customWidth="1"/>
    <col min="2785" max="2785" width="13.6640625" style="92" customWidth="1"/>
    <col min="2786" max="2786" width="14.109375" style="92" customWidth="1"/>
    <col min="2787" max="2787" width="13.33203125" style="92" customWidth="1"/>
    <col min="2788" max="2788" width="12" style="92" customWidth="1"/>
    <col min="2789" max="2789" width="13.109375" style="92" customWidth="1"/>
    <col min="2790" max="2790" width="15" style="92" customWidth="1"/>
    <col min="2791" max="2791" width="0" style="92" hidden="1" customWidth="1"/>
    <col min="2792" max="2794" width="13.109375" style="92" customWidth="1"/>
    <col min="2795" max="2795" width="15.33203125" style="92" bestFit="1" customWidth="1"/>
    <col min="2796" max="2796" width="11.5546875" style="92" customWidth="1"/>
    <col min="2797" max="2797" width="13" style="92" customWidth="1"/>
    <col min="2798" max="2798" width="19.6640625" style="92" customWidth="1"/>
    <col min="2799" max="2799" width="12.33203125" style="92" bestFit="1" customWidth="1"/>
    <col min="2800" max="2800" width="19.5546875" style="92" customWidth="1"/>
    <col min="2801" max="2801" width="14.88671875" style="92" customWidth="1"/>
    <col min="2802" max="2802" width="15" style="92" bestFit="1" customWidth="1"/>
    <col min="2803" max="2803" width="17.44140625" style="92" customWidth="1"/>
    <col min="2804" max="2804" width="13.109375" style="92" customWidth="1"/>
    <col min="2805" max="2805" width="12.5546875" style="92" customWidth="1"/>
    <col min="2806" max="2806" width="13.109375" style="92" customWidth="1"/>
    <col min="2807" max="2807" width="8.88671875" style="92"/>
    <col min="2808" max="2808" width="14.6640625" style="92" customWidth="1"/>
    <col min="2809" max="2809" width="11.44140625" style="92" customWidth="1"/>
    <col min="2810" max="2810" width="11.109375" style="92" customWidth="1"/>
    <col min="2811" max="2811" width="10.44140625" style="92" customWidth="1"/>
    <col min="2812" max="2812" width="10.6640625" style="92" customWidth="1"/>
    <col min="2813" max="2813" width="11.44140625" style="92" customWidth="1"/>
    <col min="2814" max="3037" width="8.88671875" style="92"/>
    <col min="3038" max="3038" width="19.33203125" style="92" customWidth="1"/>
    <col min="3039" max="3039" width="15.33203125" style="92" bestFit="1" customWidth="1"/>
    <col min="3040" max="3040" width="13.33203125" style="92" customWidth="1"/>
    <col min="3041" max="3041" width="13.6640625" style="92" customWidth="1"/>
    <col min="3042" max="3042" width="14.109375" style="92" customWidth="1"/>
    <col min="3043" max="3043" width="13.33203125" style="92" customWidth="1"/>
    <col min="3044" max="3044" width="12" style="92" customWidth="1"/>
    <col min="3045" max="3045" width="13.109375" style="92" customWidth="1"/>
    <col min="3046" max="3046" width="15" style="92" customWidth="1"/>
    <col min="3047" max="3047" width="0" style="92" hidden="1" customWidth="1"/>
    <col min="3048" max="3050" width="13.109375" style="92" customWidth="1"/>
    <col min="3051" max="3051" width="15.33203125" style="92" bestFit="1" customWidth="1"/>
    <col min="3052" max="3052" width="11.5546875" style="92" customWidth="1"/>
    <col min="3053" max="3053" width="13" style="92" customWidth="1"/>
    <col min="3054" max="3054" width="19.6640625" style="92" customWidth="1"/>
    <col min="3055" max="3055" width="12.33203125" style="92" bestFit="1" customWidth="1"/>
    <col min="3056" max="3056" width="19.5546875" style="92" customWidth="1"/>
    <col min="3057" max="3057" width="14.88671875" style="92" customWidth="1"/>
    <col min="3058" max="3058" width="15" style="92" bestFit="1" customWidth="1"/>
    <col min="3059" max="3059" width="17.44140625" style="92" customWidth="1"/>
    <col min="3060" max="3060" width="13.109375" style="92" customWidth="1"/>
    <col min="3061" max="3061" width="12.5546875" style="92" customWidth="1"/>
    <col min="3062" max="3062" width="13.109375" style="92" customWidth="1"/>
    <col min="3063" max="3063" width="8.88671875" style="92"/>
    <col min="3064" max="3064" width="14.6640625" style="92" customWidth="1"/>
    <col min="3065" max="3065" width="11.44140625" style="92" customWidth="1"/>
    <col min="3066" max="3066" width="11.109375" style="92" customWidth="1"/>
    <col min="3067" max="3067" width="10.44140625" style="92" customWidth="1"/>
    <col min="3068" max="3068" width="10.6640625" style="92" customWidth="1"/>
    <col min="3069" max="3069" width="11.44140625" style="92" customWidth="1"/>
    <col min="3070" max="3293" width="8.88671875" style="92"/>
    <col min="3294" max="3294" width="19.33203125" style="92" customWidth="1"/>
    <col min="3295" max="3295" width="15.33203125" style="92" bestFit="1" customWidth="1"/>
    <col min="3296" max="3296" width="13.33203125" style="92" customWidth="1"/>
    <col min="3297" max="3297" width="13.6640625" style="92" customWidth="1"/>
    <col min="3298" max="3298" width="14.109375" style="92" customWidth="1"/>
    <col min="3299" max="3299" width="13.33203125" style="92" customWidth="1"/>
    <col min="3300" max="3300" width="12" style="92" customWidth="1"/>
    <col min="3301" max="3301" width="13.109375" style="92" customWidth="1"/>
    <col min="3302" max="3302" width="15" style="92" customWidth="1"/>
    <col min="3303" max="3303" width="0" style="92" hidden="1" customWidth="1"/>
    <col min="3304" max="3306" width="13.109375" style="92" customWidth="1"/>
    <col min="3307" max="3307" width="15.33203125" style="92" bestFit="1" customWidth="1"/>
    <col min="3308" max="3308" width="11.5546875" style="92" customWidth="1"/>
    <col min="3309" max="3309" width="13" style="92" customWidth="1"/>
    <col min="3310" max="3310" width="19.6640625" style="92" customWidth="1"/>
    <col min="3311" max="3311" width="12.33203125" style="92" bestFit="1" customWidth="1"/>
    <col min="3312" max="3312" width="19.5546875" style="92" customWidth="1"/>
    <col min="3313" max="3313" width="14.88671875" style="92" customWidth="1"/>
    <col min="3314" max="3314" width="15" style="92" bestFit="1" customWidth="1"/>
    <col min="3315" max="3315" width="17.44140625" style="92" customWidth="1"/>
    <col min="3316" max="3316" width="13.109375" style="92" customWidth="1"/>
    <col min="3317" max="3317" width="12.5546875" style="92" customWidth="1"/>
    <col min="3318" max="3318" width="13.109375" style="92" customWidth="1"/>
    <col min="3319" max="3319" width="8.88671875" style="92"/>
    <col min="3320" max="3320" width="14.6640625" style="92" customWidth="1"/>
    <col min="3321" max="3321" width="11.44140625" style="92" customWidth="1"/>
    <col min="3322" max="3322" width="11.109375" style="92" customWidth="1"/>
    <col min="3323" max="3323" width="10.44140625" style="92" customWidth="1"/>
    <col min="3324" max="3324" width="10.6640625" style="92" customWidth="1"/>
    <col min="3325" max="3325" width="11.44140625" style="92" customWidth="1"/>
    <col min="3326" max="3549" width="8.88671875" style="92"/>
    <col min="3550" max="3550" width="19.33203125" style="92" customWidth="1"/>
    <col min="3551" max="3551" width="15.33203125" style="92" bestFit="1" customWidth="1"/>
    <col min="3552" max="3552" width="13.33203125" style="92" customWidth="1"/>
    <col min="3553" max="3553" width="13.6640625" style="92" customWidth="1"/>
    <col min="3554" max="3554" width="14.109375" style="92" customWidth="1"/>
    <col min="3555" max="3555" width="13.33203125" style="92" customWidth="1"/>
    <col min="3556" max="3556" width="12" style="92" customWidth="1"/>
    <col min="3557" max="3557" width="13.109375" style="92" customWidth="1"/>
    <col min="3558" max="3558" width="15" style="92" customWidth="1"/>
    <col min="3559" max="3559" width="0" style="92" hidden="1" customWidth="1"/>
    <col min="3560" max="3562" width="13.109375" style="92" customWidth="1"/>
    <col min="3563" max="3563" width="15.33203125" style="92" bestFit="1" customWidth="1"/>
    <col min="3564" max="3564" width="11.5546875" style="92" customWidth="1"/>
    <col min="3565" max="3565" width="13" style="92" customWidth="1"/>
    <col min="3566" max="3566" width="19.6640625" style="92" customWidth="1"/>
    <col min="3567" max="3567" width="12.33203125" style="92" bestFit="1" customWidth="1"/>
    <col min="3568" max="3568" width="19.5546875" style="92" customWidth="1"/>
    <col min="3569" max="3569" width="14.88671875" style="92" customWidth="1"/>
    <col min="3570" max="3570" width="15" style="92" bestFit="1" customWidth="1"/>
    <col min="3571" max="3571" width="17.44140625" style="92" customWidth="1"/>
    <col min="3572" max="3572" width="13.109375" style="92" customWidth="1"/>
    <col min="3573" max="3573" width="12.5546875" style="92" customWidth="1"/>
    <col min="3574" max="3574" width="13.109375" style="92" customWidth="1"/>
    <col min="3575" max="3575" width="8.88671875" style="92"/>
    <col min="3576" max="3576" width="14.6640625" style="92" customWidth="1"/>
    <col min="3577" max="3577" width="11.44140625" style="92" customWidth="1"/>
    <col min="3578" max="3578" width="11.109375" style="92" customWidth="1"/>
    <col min="3579" max="3579" width="10.44140625" style="92" customWidth="1"/>
    <col min="3580" max="3580" width="10.6640625" style="92" customWidth="1"/>
    <col min="3581" max="3581" width="11.44140625" style="92" customWidth="1"/>
    <col min="3582" max="3805" width="8.88671875" style="92"/>
    <col min="3806" max="3806" width="19.33203125" style="92" customWidth="1"/>
    <col min="3807" max="3807" width="15.33203125" style="92" bestFit="1" customWidth="1"/>
    <col min="3808" max="3808" width="13.33203125" style="92" customWidth="1"/>
    <col min="3809" max="3809" width="13.6640625" style="92" customWidth="1"/>
    <col min="3810" max="3810" width="14.109375" style="92" customWidth="1"/>
    <col min="3811" max="3811" width="13.33203125" style="92" customWidth="1"/>
    <col min="3812" max="3812" width="12" style="92" customWidth="1"/>
    <col min="3813" max="3813" width="13.109375" style="92" customWidth="1"/>
    <col min="3814" max="3814" width="15" style="92" customWidth="1"/>
    <col min="3815" max="3815" width="0" style="92" hidden="1" customWidth="1"/>
    <col min="3816" max="3818" width="13.109375" style="92" customWidth="1"/>
    <col min="3819" max="3819" width="15.33203125" style="92" bestFit="1" customWidth="1"/>
    <col min="3820" max="3820" width="11.5546875" style="92" customWidth="1"/>
    <col min="3821" max="3821" width="13" style="92" customWidth="1"/>
    <col min="3822" max="3822" width="19.6640625" style="92" customWidth="1"/>
    <col min="3823" max="3823" width="12.33203125" style="92" bestFit="1" customWidth="1"/>
    <col min="3824" max="3824" width="19.5546875" style="92" customWidth="1"/>
    <col min="3825" max="3825" width="14.88671875" style="92" customWidth="1"/>
    <col min="3826" max="3826" width="15" style="92" bestFit="1" customWidth="1"/>
    <col min="3827" max="3827" width="17.44140625" style="92" customWidth="1"/>
    <col min="3828" max="3828" width="13.109375" style="92" customWidth="1"/>
    <col min="3829" max="3829" width="12.5546875" style="92" customWidth="1"/>
    <col min="3830" max="3830" width="13.109375" style="92" customWidth="1"/>
    <col min="3831" max="3831" width="8.88671875" style="92"/>
    <col min="3832" max="3832" width="14.6640625" style="92" customWidth="1"/>
    <col min="3833" max="3833" width="11.44140625" style="92" customWidth="1"/>
    <col min="3834" max="3834" width="11.109375" style="92" customWidth="1"/>
    <col min="3835" max="3835" width="10.44140625" style="92" customWidth="1"/>
    <col min="3836" max="3836" width="10.6640625" style="92" customWidth="1"/>
    <col min="3837" max="3837" width="11.44140625" style="92" customWidth="1"/>
    <col min="3838" max="4061" width="8.88671875" style="92"/>
    <col min="4062" max="4062" width="19.33203125" style="92" customWidth="1"/>
    <col min="4063" max="4063" width="15.33203125" style="92" bestFit="1" customWidth="1"/>
    <col min="4064" max="4064" width="13.33203125" style="92" customWidth="1"/>
    <col min="4065" max="4065" width="13.6640625" style="92" customWidth="1"/>
    <col min="4066" max="4066" width="14.109375" style="92" customWidth="1"/>
    <col min="4067" max="4067" width="13.33203125" style="92" customWidth="1"/>
    <col min="4068" max="4068" width="12" style="92" customWidth="1"/>
    <col min="4069" max="4069" width="13.109375" style="92" customWidth="1"/>
    <col min="4070" max="4070" width="15" style="92" customWidth="1"/>
    <col min="4071" max="4071" width="0" style="92" hidden="1" customWidth="1"/>
    <col min="4072" max="4074" width="13.109375" style="92" customWidth="1"/>
    <col min="4075" max="4075" width="15.33203125" style="92" bestFit="1" customWidth="1"/>
    <col min="4076" max="4076" width="11.5546875" style="92" customWidth="1"/>
    <col min="4077" max="4077" width="13" style="92" customWidth="1"/>
    <col min="4078" max="4078" width="19.6640625" style="92" customWidth="1"/>
    <col min="4079" max="4079" width="12.33203125" style="92" bestFit="1" customWidth="1"/>
    <col min="4080" max="4080" width="19.5546875" style="92" customWidth="1"/>
    <col min="4081" max="4081" width="14.88671875" style="92" customWidth="1"/>
    <col min="4082" max="4082" width="15" style="92" bestFit="1" customWidth="1"/>
    <col min="4083" max="4083" width="17.44140625" style="92" customWidth="1"/>
    <col min="4084" max="4084" width="13.109375" style="92" customWidth="1"/>
    <col min="4085" max="4085" width="12.5546875" style="92" customWidth="1"/>
    <col min="4086" max="4086" width="13.109375" style="92" customWidth="1"/>
    <col min="4087" max="4087" width="8.88671875" style="92"/>
    <col min="4088" max="4088" width="14.6640625" style="92" customWidth="1"/>
    <col min="4089" max="4089" width="11.44140625" style="92" customWidth="1"/>
    <col min="4090" max="4090" width="11.109375" style="92" customWidth="1"/>
    <col min="4091" max="4091" width="10.44140625" style="92" customWidth="1"/>
    <col min="4092" max="4092" width="10.6640625" style="92" customWidth="1"/>
    <col min="4093" max="4093" width="11.44140625" style="92" customWidth="1"/>
    <col min="4094" max="4317" width="8.88671875" style="92"/>
    <col min="4318" max="4318" width="19.33203125" style="92" customWidth="1"/>
    <col min="4319" max="4319" width="15.33203125" style="92" bestFit="1" customWidth="1"/>
    <col min="4320" max="4320" width="13.33203125" style="92" customWidth="1"/>
    <col min="4321" max="4321" width="13.6640625" style="92" customWidth="1"/>
    <col min="4322" max="4322" width="14.109375" style="92" customWidth="1"/>
    <col min="4323" max="4323" width="13.33203125" style="92" customWidth="1"/>
    <col min="4324" max="4324" width="12" style="92" customWidth="1"/>
    <col min="4325" max="4325" width="13.109375" style="92" customWidth="1"/>
    <col min="4326" max="4326" width="15" style="92" customWidth="1"/>
    <col min="4327" max="4327" width="0" style="92" hidden="1" customWidth="1"/>
    <col min="4328" max="4330" width="13.109375" style="92" customWidth="1"/>
    <col min="4331" max="4331" width="15.33203125" style="92" bestFit="1" customWidth="1"/>
    <col min="4332" max="4332" width="11.5546875" style="92" customWidth="1"/>
    <col min="4333" max="4333" width="13" style="92" customWidth="1"/>
    <col min="4334" max="4334" width="19.6640625" style="92" customWidth="1"/>
    <col min="4335" max="4335" width="12.33203125" style="92" bestFit="1" customWidth="1"/>
    <col min="4336" max="4336" width="19.5546875" style="92" customWidth="1"/>
    <col min="4337" max="4337" width="14.88671875" style="92" customWidth="1"/>
    <col min="4338" max="4338" width="15" style="92" bestFit="1" customWidth="1"/>
    <col min="4339" max="4339" width="17.44140625" style="92" customWidth="1"/>
    <col min="4340" max="4340" width="13.109375" style="92" customWidth="1"/>
    <col min="4341" max="4341" width="12.5546875" style="92" customWidth="1"/>
    <col min="4342" max="4342" width="13.109375" style="92" customWidth="1"/>
    <col min="4343" max="4343" width="8.88671875" style="92"/>
    <col min="4344" max="4344" width="14.6640625" style="92" customWidth="1"/>
    <col min="4345" max="4345" width="11.44140625" style="92" customWidth="1"/>
    <col min="4346" max="4346" width="11.109375" style="92" customWidth="1"/>
    <col min="4347" max="4347" width="10.44140625" style="92" customWidth="1"/>
    <col min="4348" max="4348" width="10.6640625" style="92" customWidth="1"/>
    <col min="4349" max="4349" width="11.44140625" style="92" customWidth="1"/>
    <col min="4350" max="4573" width="8.88671875" style="92"/>
    <col min="4574" max="4574" width="19.33203125" style="92" customWidth="1"/>
    <col min="4575" max="4575" width="15.33203125" style="92" bestFit="1" customWidth="1"/>
    <col min="4576" max="4576" width="13.33203125" style="92" customWidth="1"/>
    <col min="4577" max="4577" width="13.6640625" style="92" customWidth="1"/>
    <col min="4578" max="4578" width="14.109375" style="92" customWidth="1"/>
    <col min="4579" max="4579" width="13.33203125" style="92" customWidth="1"/>
    <col min="4580" max="4580" width="12" style="92" customWidth="1"/>
    <col min="4581" max="4581" width="13.109375" style="92" customWidth="1"/>
    <col min="4582" max="4582" width="15" style="92" customWidth="1"/>
    <col min="4583" max="4583" width="0" style="92" hidden="1" customWidth="1"/>
    <col min="4584" max="4586" width="13.109375" style="92" customWidth="1"/>
    <col min="4587" max="4587" width="15.33203125" style="92" bestFit="1" customWidth="1"/>
    <col min="4588" max="4588" width="11.5546875" style="92" customWidth="1"/>
    <col min="4589" max="4589" width="13" style="92" customWidth="1"/>
    <col min="4590" max="4590" width="19.6640625" style="92" customWidth="1"/>
    <col min="4591" max="4591" width="12.33203125" style="92" bestFit="1" customWidth="1"/>
    <col min="4592" max="4592" width="19.5546875" style="92" customWidth="1"/>
    <col min="4593" max="4593" width="14.88671875" style="92" customWidth="1"/>
    <col min="4594" max="4594" width="15" style="92" bestFit="1" customWidth="1"/>
    <col min="4595" max="4595" width="17.44140625" style="92" customWidth="1"/>
    <col min="4596" max="4596" width="13.109375" style="92" customWidth="1"/>
    <col min="4597" max="4597" width="12.5546875" style="92" customWidth="1"/>
    <col min="4598" max="4598" width="13.109375" style="92" customWidth="1"/>
    <col min="4599" max="4599" width="8.88671875" style="92"/>
    <col min="4600" max="4600" width="14.6640625" style="92" customWidth="1"/>
    <col min="4601" max="4601" width="11.44140625" style="92" customWidth="1"/>
    <col min="4602" max="4602" width="11.109375" style="92" customWidth="1"/>
    <col min="4603" max="4603" width="10.44140625" style="92" customWidth="1"/>
    <col min="4604" max="4604" width="10.6640625" style="92" customWidth="1"/>
    <col min="4605" max="4605" width="11.44140625" style="92" customWidth="1"/>
    <col min="4606" max="4829" width="8.88671875" style="92"/>
    <col min="4830" max="4830" width="19.33203125" style="92" customWidth="1"/>
    <col min="4831" max="4831" width="15.33203125" style="92" bestFit="1" customWidth="1"/>
    <col min="4832" max="4832" width="13.33203125" style="92" customWidth="1"/>
    <col min="4833" max="4833" width="13.6640625" style="92" customWidth="1"/>
    <col min="4834" max="4834" width="14.109375" style="92" customWidth="1"/>
    <col min="4835" max="4835" width="13.33203125" style="92" customWidth="1"/>
    <col min="4836" max="4836" width="12" style="92" customWidth="1"/>
    <col min="4837" max="4837" width="13.109375" style="92" customWidth="1"/>
    <col min="4838" max="4838" width="15" style="92" customWidth="1"/>
    <col min="4839" max="4839" width="0" style="92" hidden="1" customWidth="1"/>
    <col min="4840" max="4842" width="13.109375" style="92" customWidth="1"/>
    <col min="4843" max="4843" width="15.33203125" style="92" bestFit="1" customWidth="1"/>
    <col min="4844" max="4844" width="11.5546875" style="92" customWidth="1"/>
    <col min="4845" max="4845" width="13" style="92" customWidth="1"/>
    <col min="4846" max="4846" width="19.6640625" style="92" customWidth="1"/>
    <col min="4847" max="4847" width="12.33203125" style="92" bestFit="1" customWidth="1"/>
    <col min="4848" max="4848" width="19.5546875" style="92" customWidth="1"/>
    <col min="4849" max="4849" width="14.88671875" style="92" customWidth="1"/>
    <col min="4850" max="4850" width="15" style="92" bestFit="1" customWidth="1"/>
    <col min="4851" max="4851" width="17.44140625" style="92" customWidth="1"/>
    <col min="4852" max="4852" width="13.109375" style="92" customWidth="1"/>
    <col min="4853" max="4853" width="12.5546875" style="92" customWidth="1"/>
    <col min="4854" max="4854" width="13.109375" style="92" customWidth="1"/>
    <col min="4855" max="4855" width="8.88671875" style="92"/>
    <col min="4856" max="4856" width="14.6640625" style="92" customWidth="1"/>
    <col min="4857" max="4857" width="11.44140625" style="92" customWidth="1"/>
    <col min="4858" max="4858" width="11.109375" style="92" customWidth="1"/>
    <col min="4859" max="4859" width="10.44140625" style="92" customWidth="1"/>
    <col min="4860" max="4860" width="10.6640625" style="92" customWidth="1"/>
    <col min="4861" max="4861" width="11.44140625" style="92" customWidth="1"/>
    <col min="4862" max="5085" width="8.88671875" style="92"/>
    <col min="5086" max="5086" width="19.33203125" style="92" customWidth="1"/>
    <col min="5087" max="5087" width="15.33203125" style="92" bestFit="1" customWidth="1"/>
    <col min="5088" max="5088" width="13.33203125" style="92" customWidth="1"/>
    <col min="5089" max="5089" width="13.6640625" style="92" customWidth="1"/>
    <col min="5090" max="5090" width="14.109375" style="92" customWidth="1"/>
    <col min="5091" max="5091" width="13.33203125" style="92" customWidth="1"/>
    <col min="5092" max="5092" width="12" style="92" customWidth="1"/>
    <col min="5093" max="5093" width="13.109375" style="92" customWidth="1"/>
    <col min="5094" max="5094" width="15" style="92" customWidth="1"/>
    <col min="5095" max="5095" width="0" style="92" hidden="1" customWidth="1"/>
    <col min="5096" max="5098" width="13.109375" style="92" customWidth="1"/>
    <col min="5099" max="5099" width="15.33203125" style="92" bestFit="1" customWidth="1"/>
    <col min="5100" max="5100" width="11.5546875" style="92" customWidth="1"/>
    <col min="5101" max="5101" width="13" style="92" customWidth="1"/>
    <col min="5102" max="5102" width="19.6640625" style="92" customWidth="1"/>
    <col min="5103" max="5103" width="12.33203125" style="92" bestFit="1" customWidth="1"/>
    <col min="5104" max="5104" width="19.5546875" style="92" customWidth="1"/>
    <col min="5105" max="5105" width="14.88671875" style="92" customWidth="1"/>
    <col min="5106" max="5106" width="15" style="92" bestFit="1" customWidth="1"/>
    <col min="5107" max="5107" width="17.44140625" style="92" customWidth="1"/>
    <col min="5108" max="5108" width="13.109375" style="92" customWidth="1"/>
    <col min="5109" max="5109" width="12.5546875" style="92" customWidth="1"/>
    <col min="5110" max="5110" width="13.109375" style="92" customWidth="1"/>
    <col min="5111" max="5111" width="8.88671875" style="92"/>
    <col min="5112" max="5112" width="14.6640625" style="92" customWidth="1"/>
    <col min="5113" max="5113" width="11.44140625" style="92" customWidth="1"/>
    <col min="5114" max="5114" width="11.109375" style="92" customWidth="1"/>
    <col min="5115" max="5115" width="10.44140625" style="92" customWidth="1"/>
    <col min="5116" max="5116" width="10.6640625" style="92" customWidth="1"/>
    <col min="5117" max="5117" width="11.44140625" style="92" customWidth="1"/>
    <col min="5118" max="5341" width="8.88671875" style="92"/>
    <col min="5342" max="5342" width="19.33203125" style="92" customWidth="1"/>
    <col min="5343" max="5343" width="15.33203125" style="92" bestFit="1" customWidth="1"/>
    <col min="5344" max="5344" width="13.33203125" style="92" customWidth="1"/>
    <col min="5345" max="5345" width="13.6640625" style="92" customWidth="1"/>
    <col min="5346" max="5346" width="14.109375" style="92" customWidth="1"/>
    <col min="5347" max="5347" width="13.33203125" style="92" customWidth="1"/>
    <col min="5348" max="5348" width="12" style="92" customWidth="1"/>
    <col min="5349" max="5349" width="13.109375" style="92" customWidth="1"/>
    <col min="5350" max="5350" width="15" style="92" customWidth="1"/>
    <col min="5351" max="5351" width="0" style="92" hidden="1" customWidth="1"/>
    <col min="5352" max="5354" width="13.109375" style="92" customWidth="1"/>
    <col min="5355" max="5355" width="15.33203125" style="92" bestFit="1" customWidth="1"/>
    <col min="5356" max="5356" width="11.5546875" style="92" customWidth="1"/>
    <col min="5357" max="5357" width="13" style="92" customWidth="1"/>
    <col min="5358" max="5358" width="19.6640625" style="92" customWidth="1"/>
    <col min="5359" max="5359" width="12.33203125" style="92" bestFit="1" customWidth="1"/>
    <col min="5360" max="5360" width="19.5546875" style="92" customWidth="1"/>
    <col min="5361" max="5361" width="14.88671875" style="92" customWidth="1"/>
    <col min="5362" max="5362" width="15" style="92" bestFit="1" customWidth="1"/>
    <col min="5363" max="5363" width="17.44140625" style="92" customWidth="1"/>
    <col min="5364" max="5364" width="13.109375" style="92" customWidth="1"/>
    <col min="5365" max="5365" width="12.5546875" style="92" customWidth="1"/>
    <col min="5366" max="5366" width="13.109375" style="92" customWidth="1"/>
    <col min="5367" max="5367" width="8.88671875" style="92"/>
    <col min="5368" max="5368" width="14.6640625" style="92" customWidth="1"/>
    <col min="5369" max="5369" width="11.44140625" style="92" customWidth="1"/>
    <col min="5370" max="5370" width="11.109375" style="92" customWidth="1"/>
    <col min="5371" max="5371" width="10.44140625" style="92" customWidth="1"/>
    <col min="5372" max="5372" width="10.6640625" style="92" customWidth="1"/>
    <col min="5373" max="5373" width="11.44140625" style="92" customWidth="1"/>
    <col min="5374" max="5597" width="8.88671875" style="92"/>
    <col min="5598" max="5598" width="19.33203125" style="92" customWidth="1"/>
    <col min="5599" max="5599" width="15.33203125" style="92" bestFit="1" customWidth="1"/>
    <col min="5600" max="5600" width="13.33203125" style="92" customWidth="1"/>
    <col min="5601" max="5601" width="13.6640625" style="92" customWidth="1"/>
    <col min="5602" max="5602" width="14.109375" style="92" customWidth="1"/>
    <col min="5603" max="5603" width="13.33203125" style="92" customWidth="1"/>
    <col min="5604" max="5604" width="12" style="92" customWidth="1"/>
    <col min="5605" max="5605" width="13.109375" style="92" customWidth="1"/>
    <col min="5606" max="5606" width="15" style="92" customWidth="1"/>
    <col min="5607" max="5607" width="0" style="92" hidden="1" customWidth="1"/>
    <col min="5608" max="5610" width="13.109375" style="92" customWidth="1"/>
    <col min="5611" max="5611" width="15.33203125" style="92" bestFit="1" customWidth="1"/>
    <col min="5612" max="5612" width="11.5546875" style="92" customWidth="1"/>
    <col min="5613" max="5613" width="13" style="92" customWidth="1"/>
    <col min="5614" max="5614" width="19.6640625" style="92" customWidth="1"/>
    <col min="5615" max="5615" width="12.33203125" style="92" bestFit="1" customWidth="1"/>
    <col min="5616" max="5616" width="19.5546875" style="92" customWidth="1"/>
    <col min="5617" max="5617" width="14.88671875" style="92" customWidth="1"/>
    <col min="5618" max="5618" width="15" style="92" bestFit="1" customWidth="1"/>
    <col min="5619" max="5619" width="17.44140625" style="92" customWidth="1"/>
    <col min="5620" max="5620" width="13.109375" style="92" customWidth="1"/>
    <col min="5621" max="5621" width="12.5546875" style="92" customWidth="1"/>
    <col min="5622" max="5622" width="13.109375" style="92" customWidth="1"/>
    <col min="5623" max="5623" width="8.88671875" style="92"/>
    <col min="5624" max="5624" width="14.6640625" style="92" customWidth="1"/>
    <col min="5625" max="5625" width="11.44140625" style="92" customWidth="1"/>
    <col min="5626" max="5626" width="11.109375" style="92" customWidth="1"/>
    <col min="5627" max="5627" width="10.44140625" style="92" customWidth="1"/>
    <col min="5628" max="5628" width="10.6640625" style="92" customWidth="1"/>
    <col min="5629" max="5629" width="11.44140625" style="92" customWidth="1"/>
    <col min="5630" max="5853" width="8.88671875" style="92"/>
    <col min="5854" max="5854" width="19.33203125" style="92" customWidth="1"/>
    <col min="5855" max="5855" width="15.33203125" style="92" bestFit="1" customWidth="1"/>
    <col min="5856" max="5856" width="13.33203125" style="92" customWidth="1"/>
    <col min="5857" max="5857" width="13.6640625" style="92" customWidth="1"/>
    <col min="5858" max="5858" width="14.109375" style="92" customWidth="1"/>
    <col min="5859" max="5859" width="13.33203125" style="92" customWidth="1"/>
    <col min="5860" max="5860" width="12" style="92" customWidth="1"/>
    <col min="5861" max="5861" width="13.109375" style="92" customWidth="1"/>
    <col min="5862" max="5862" width="15" style="92" customWidth="1"/>
    <col min="5863" max="5863" width="0" style="92" hidden="1" customWidth="1"/>
    <col min="5864" max="5866" width="13.109375" style="92" customWidth="1"/>
    <col min="5867" max="5867" width="15.33203125" style="92" bestFit="1" customWidth="1"/>
    <col min="5868" max="5868" width="11.5546875" style="92" customWidth="1"/>
    <col min="5869" max="5869" width="13" style="92" customWidth="1"/>
    <col min="5870" max="5870" width="19.6640625" style="92" customWidth="1"/>
    <col min="5871" max="5871" width="12.33203125" style="92" bestFit="1" customWidth="1"/>
    <col min="5872" max="5872" width="19.5546875" style="92" customWidth="1"/>
    <col min="5873" max="5873" width="14.88671875" style="92" customWidth="1"/>
    <col min="5874" max="5874" width="15" style="92" bestFit="1" customWidth="1"/>
    <col min="5875" max="5875" width="17.44140625" style="92" customWidth="1"/>
    <col min="5876" max="5876" width="13.109375" style="92" customWidth="1"/>
    <col min="5877" max="5877" width="12.5546875" style="92" customWidth="1"/>
    <col min="5878" max="5878" width="13.109375" style="92" customWidth="1"/>
    <col min="5879" max="5879" width="8.88671875" style="92"/>
    <col min="5880" max="5880" width="14.6640625" style="92" customWidth="1"/>
    <col min="5881" max="5881" width="11.44140625" style="92" customWidth="1"/>
    <col min="5882" max="5882" width="11.109375" style="92" customWidth="1"/>
    <col min="5883" max="5883" width="10.44140625" style="92" customWidth="1"/>
    <col min="5884" max="5884" width="10.6640625" style="92" customWidth="1"/>
    <col min="5885" max="5885" width="11.44140625" style="92" customWidth="1"/>
    <col min="5886" max="6109" width="8.88671875" style="92"/>
    <col min="6110" max="6110" width="19.33203125" style="92" customWidth="1"/>
    <col min="6111" max="6111" width="15.33203125" style="92" bestFit="1" customWidth="1"/>
    <col min="6112" max="6112" width="13.33203125" style="92" customWidth="1"/>
    <col min="6113" max="6113" width="13.6640625" style="92" customWidth="1"/>
    <col min="6114" max="6114" width="14.109375" style="92" customWidth="1"/>
    <col min="6115" max="6115" width="13.33203125" style="92" customWidth="1"/>
    <col min="6116" max="6116" width="12" style="92" customWidth="1"/>
    <col min="6117" max="6117" width="13.109375" style="92" customWidth="1"/>
    <col min="6118" max="6118" width="15" style="92" customWidth="1"/>
    <col min="6119" max="6119" width="0" style="92" hidden="1" customWidth="1"/>
    <col min="6120" max="6122" width="13.109375" style="92" customWidth="1"/>
    <col min="6123" max="6123" width="15.33203125" style="92" bestFit="1" customWidth="1"/>
    <col min="6124" max="6124" width="11.5546875" style="92" customWidth="1"/>
    <col min="6125" max="6125" width="13" style="92" customWidth="1"/>
    <col min="6126" max="6126" width="19.6640625" style="92" customWidth="1"/>
    <col min="6127" max="6127" width="12.33203125" style="92" bestFit="1" customWidth="1"/>
    <col min="6128" max="6128" width="19.5546875" style="92" customWidth="1"/>
    <col min="6129" max="6129" width="14.88671875" style="92" customWidth="1"/>
    <col min="6130" max="6130" width="15" style="92" bestFit="1" customWidth="1"/>
    <col min="6131" max="6131" width="17.44140625" style="92" customWidth="1"/>
    <col min="6132" max="6132" width="13.109375" style="92" customWidth="1"/>
    <col min="6133" max="6133" width="12.5546875" style="92" customWidth="1"/>
    <col min="6134" max="6134" width="13.109375" style="92" customWidth="1"/>
    <col min="6135" max="6135" width="8.88671875" style="92"/>
    <col min="6136" max="6136" width="14.6640625" style="92" customWidth="1"/>
    <col min="6137" max="6137" width="11.44140625" style="92" customWidth="1"/>
    <col min="6138" max="6138" width="11.109375" style="92" customWidth="1"/>
    <col min="6139" max="6139" width="10.44140625" style="92" customWidth="1"/>
    <col min="6140" max="6140" width="10.6640625" style="92" customWidth="1"/>
    <col min="6141" max="6141" width="11.44140625" style="92" customWidth="1"/>
    <col min="6142" max="6365" width="8.88671875" style="92"/>
    <col min="6366" max="6366" width="19.33203125" style="92" customWidth="1"/>
    <col min="6367" max="6367" width="15.33203125" style="92" bestFit="1" customWidth="1"/>
    <col min="6368" max="6368" width="13.33203125" style="92" customWidth="1"/>
    <col min="6369" max="6369" width="13.6640625" style="92" customWidth="1"/>
    <col min="6370" max="6370" width="14.109375" style="92" customWidth="1"/>
    <col min="6371" max="6371" width="13.33203125" style="92" customWidth="1"/>
    <col min="6372" max="6372" width="12" style="92" customWidth="1"/>
    <col min="6373" max="6373" width="13.109375" style="92" customWidth="1"/>
    <col min="6374" max="6374" width="15" style="92" customWidth="1"/>
    <col min="6375" max="6375" width="0" style="92" hidden="1" customWidth="1"/>
    <col min="6376" max="6378" width="13.109375" style="92" customWidth="1"/>
    <col min="6379" max="6379" width="15.33203125" style="92" bestFit="1" customWidth="1"/>
    <col min="6380" max="6380" width="11.5546875" style="92" customWidth="1"/>
    <col min="6381" max="6381" width="13" style="92" customWidth="1"/>
    <col min="6382" max="6382" width="19.6640625" style="92" customWidth="1"/>
    <col min="6383" max="6383" width="12.33203125" style="92" bestFit="1" customWidth="1"/>
    <col min="6384" max="6384" width="19.5546875" style="92" customWidth="1"/>
    <col min="6385" max="6385" width="14.88671875" style="92" customWidth="1"/>
    <col min="6386" max="6386" width="15" style="92" bestFit="1" customWidth="1"/>
    <col min="6387" max="6387" width="17.44140625" style="92" customWidth="1"/>
    <col min="6388" max="6388" width="13.109375" style="92" customWidth="1"/>
    <col min="6389" max="6389" width="12.5546875" style="92" customWidth="1"/>
    <col min="6390" max="6390" width="13.109375" style="92" customWidth="1"/>
    <col min="6391" max="6391" width="8.88671875" style="92"/>
    <col min="6392" max="6392" width="14.6640625" style="92" customWidth="1"/>
    <col min="6393" max="6393" width="11.44140625" style="92" customWidth="1"/>
    <col min="6394" max="6394" width="11.109375" style="92" customWidth="1"/>
    <col min="6395" max="6395" width="10.44140625" style="92" customWidth="1"/>
    <col min="6396" max="6396" width="10.6640625" style="92" customWidth="1"/>
    <col min="6397" max="6397" width="11.44140625" style="92" customWidth="1"/>
    <col min="6398" max="6621" width="8.88671875" style="92"/>
    <col min="6622" max="6622" width="19.33203125" style="92" customWidth="1"/>
    <col min="6623" max="6623" width="15.33203125" style="92" bestFit="1" customWidth="1"/>
    <col min="6624" max="6624" width="13.33203125" style="92" customWidth="1"/>
    <col min="6625" max="6625" width="13.6640625" style="92" customWidth="1"/>
    <col min="6626" max="6626" width="14.109375" style="92" customWidth="1"/>
    <col min="6627" max="6627" width="13.33203125" style="92" customWidth="1"/>
    <col min="6628" max="6628" width="12" style="92" customWidth="1"/>
    <col min="6629" max="6629" width="13.109375" style="92" customWidth="1"/>
    <col min="6630" max="6630" width="15" style="92" customWidth="1"/>
    <col min="6631" max="6631" width="0" style="92" hidden="1" customWidth="1"/>
    <col min="6632" max="6634" width="13.109375" style="92" customWidth="1"/>
    <col min="6635" max="6635" width="15.33203125" style="92" bestFit="1" customWidth="1"/>
    <col min="6636" max="6636" width="11.5546875" style="92" customWidth="1"/>
    <col min="6637" max="6637" width="13" style="92" customWidth="1"/>
    <col min="6638" max="6638" width="19.6640625" style="92" customWidth="1"/>
    <col min="6639" max="6639" width="12.33203125" style="92" bestFit="1" customWidth="1"/>
    <col min="6640" max="6640" width="19.5546875" style="92" customWidth="1"/>
    <col min="6641" max="6641" width="14.88671875" style="92" customWidth="1"/>
    <col min="6642" max="6642" width="15" style="92" bestFit="1" customWidth="1"/>
    <col min="6643" max="6643" width="17.44140625" style="92" customWidth="1"/>
    <col min="6644" max="6644" width="13.109375" style="92" customWidth="1"/>
    <col min="6645" max="6645" width="12.5546875" style="92" customWidth="1"/>
    <col min="6646" max="6646" width="13.109375" style="92" customWidth="1"/>
    <col min="6647" max="6647" width="8.88671875" style="92"/>
    <col min="6648" max="6648" width="14.6640625" style="92" customWidth="1"/>
    <col min="6649" max="6649" width="11.44140625" style="92" customWidth="1"/>
    <col min="6650" max="6650" width="11.109375" style="92" customWidth="1"/>
    <col min="6651" max="6651" width="10.44140625" style="92" customWidth="1"/>
    <col min="6652" max="6652" width="10.6640625" style="92" customWidth="1"/>
    <col min="6653" max="6653" width="11.44140625" style="92" customWidth="1"/>
    <col min="6654" max="6877" width="8.88671875" style="92"/>
    <col min="6878" max="6878" width="19.33203125" style="92" customWidth="1"/>
    <col min="6879" max="6879" width="15.33203125" style="92" bestFit="1" customWidth="1"/>
    <col min="6880" max="6880" width="13.33203125" style="92" customWidth="1"/>
    <col min="6881" max="6881" width="13.6640625" style="92" customWidth="1"/>
    <col min="6882" max="6882" width="14.109375" style="92" customWidth="1"/>
    <col min="6883" max="6883" width="13.33203125" style="92" customWidth="1"/>
    <col min="6884" max="6884" width="12" style="92" customWidth="1"/>
    <col min="6885" max="6885" width="13.109375" style="92" customWidth="1"/>
    <col min="6886" max="6886" width="15" style="92" customWidth="1"/>
    <col min="6887" max="6887" width="0" style="92" hidden="1" customWidth="1"/>
    <col min="6888" max="6890" width="13.109375" style="92" customWidth="1"/>
    <col min="6891" max="6891" width="15.33203125" style="92" bestFit="1" customWidth="1"/>
    <col min="6892" max="6892" width="11.5546875" style="92" customWidth="1"/>
    <col min="6893" max="6893" width="13" style="92" customWidth="1"/>
    <col min="6894" max="6894" width="19.6640625" style="92" customWidth="1"/>
    <col min="6895" max="6895" width="12.33203125" style="92" bestFit="1" customWidth="1"/>
    <col min="6896" max="6896" width="19.5546875" style="92" customWidth="1"/>
    <col min="6897" max="6897" width="14.88671875" style="92" customWidth="1"/>
    <col min="6898" max="6898" width="15" style="92" bestFit="1" customWidth="1"/>
    <col min="6899" max="6899" width="17.44140625" style="92" customWidth="1"/>
    <col min="6900" max="6900" width="13.109375" style="92" customWidth="1"/>
    <col min="6901" max="6901" width="12.5546875" style="92" customWidth="1"/>
    <col min="6902" max="6902" width="13.109375" style="92" customWidth="1"/>
    <col min="6903" max="6903" width="8.88671875" style="92"/>
    <col min="6904" max="6904" width="14.6640625" style="92" customWidth="1"/>
    <col min="6905" max="6905" width="11.44140625" style="92" customWidth="1"/>
    <col min="6906" max="6906" width="11.109375" style="92" customWidth="1"/>
    <col min="6907" max="6907" width="10.44140625" style="92" customWidth="1"/>
    <col min="6908" max="6908" width="10.6640625" style="92" customWidth="1"/>
    <col min="6909" max="6909" width="11.44140625" style="92" customWidth="1"/>
    <col min="6910" max="7133" width="8.88671875" style="92"/>
    <col min="7134" max="7134" width="19.33203125" style="92" customWidth="1"/>
    <col min="7135" max="7135" width="15.33203125" style="92" bestFit="1" customWidth="1"/>
    <col min="7136" max="7136" width="13.33203125" style="92" customWidth="1"/>
    <col min="7137" max="7137" width="13.6640625" style="92" customWidth="1"/>
    <col min="7138" max="7138" width="14.109375" style="92" customWidth="1"/>
    <col min="7139" max="7139" width="13.33203125" style="92" customWidth="1"/>
    <col min="7140" max="7140" width="12" style="92" customWidth="1"/>
    <col min="7141" max="7141" width="13.109375" style="92" customWidth="1"/>
    <col min="7142" max="7142" width="15" style="92" customWidth="1"/>
    <col min="7143" max="7143" width="0" style="92" hidden="1" customWidth="1"/>
    <col min="7144" max="7146" width="13.109375" style="92" customWidth="1"/>
    <col min="7147" max="7147" width="15.33203125" style="92" bestFit="1" customWidth="1"/>
    <col min="7148" max="7148" width="11.5546875" style="92" customWidth="1"/>
    <col min="7149" max="7149" width="13" style="92" customWidth="1"/>
    <col min="7150" max="7150" width="19.6640625" style="92" customWidth="1"/>
    <col min="7151" max="7151" width="12.33203125" style="92" bestFit="1" customWidth="1"/>
    <col min="7152" max="7152" width="19.5546875" style="92" customWidth="1"/>
    <col min="7153" max="7153" width="14.88671875" style="92" customWidth="1"/>
    <col min="7154" max="7154" width="15" style="92" bestFit="1" customWidth="1"/>
    <col min="7155" max="7155" width="17.44140625" style="92" customWidth="1"/>
    <col min="7156" max="7156" width="13.109375" style="92" customWidth="1"/>
    <col min="7157" max="7157" width="12.5546875" style="92" customWidth="1"/>
    <col min="7158" max="7158" width="13.109375" style="92" customWidth="1"/>
    <col min="7159" max="7159" width="8.88671875" style="92"/>
    <col min="7160" max="7160" width="14.6640625" style="92" customWidth="1"/>
    <col min="7161" max="7161" width="11.44140625" style="92" customWidth="1"/>
    <col min="7162" max="7162" width="11.109375" style="92" customWidth="1"/>
    <col min="7163" max="7163" width="10.44140625" style="92" customWidth="1"/>
    <col min="7164" max="7164" width="10.6640625" style="92" customWidth="1"/>
    <col min="7165" max="7165" width="11.44140625" style="92" customWidth="1"/>
    <col min="7166" max="7389" width="8.88671875" style="92"/>
    <col min="7390" max="7390" width="19.33203125" style="92" customWidth="1"/>
    <col min="7391" max="7391" width="15.33203125" style="92" bestFit="1" customWidth="1"/>
    <col min="7392" max="7392" width="13.33203125" style="92" customWidth="1"/>
    <col min="7393" max="7393" width="13.6640625" style="92" customWidth="1"/>
    <col min="7394" max="7394" width="14.109375" style="92" customWidth="1"/>
    <col min="7395" max="7395" width="13.33203125" style="92" customWidth="1"/>
    <col min="7396" max="7396" width="12" style="92" customWidth="1"/>
    <col min="7397" max="7397" width="13.109375" style="92" customWidth="1"/>
    <col min="7398" max="7398" width="15" style="92" customWidth="1"/>
    <col min="7399" max="7399" width="0" style="92" hidden="1" customWidth="1"/>
    <col min="7400" max="7402" width="13.109375" style="92" customWidth="1"/>
    <col min="7403" max="7403" width="15.33203125" style="92" bestFit="1" customWidth="1"/>
    <col min="7404" max="7404" width="11.5546875" style="92" customWidth="1"/>
    <col min="7405" max="7405" width="13" style="92" customWidth="1"/>
    <col min="7406" max="7406" width="19.6640625" style="92" customWidth="1"/>
    <col min="7407" max="7407" width="12.33203125" style="92" bestFit="1" customWidth="1"/>
    <col min="7408" max="7408" width="19.5546875" style="92" customWidth="1"/>
    <col min="7409" max="7409" width="14.88671875" style="92" customWidth="1"/>
    <col min="7410" max="7410" width="15" style="92" bestFit="1" customWidth="1"/>
    <col min="7411" max="7411" width="17.44140625" style="92" customWidth="1"/>
    <col min="7412" max="7412" width="13.109375" style="92" customWidth="1"/>
    <col min="7413" max="7413" width="12.5546875" style="92" customWidth="1"/>
    <col min="7414" max="7414" width="13.109375" style="92" customWidth="1"/>
    <col min="7415" max="7415" width="8.88671875" style="92"/>
    <col min="7416" max="7416" width="14.6640625" style="92" customWidth="1"/>
    <col min="7417" max="7417" width="11.44140625" style="92" customWidth="1"/>
    <col min="7418" max="7418" width="11.109375" style="92" customWidth="1"/>
    <col min="7419" max="7419" width="10.44140625" style="92" customWidth="1"/>
    <col min="7420" max="7420" width="10.6640625" style="92" customWidth="1"/>
    <col min="7421" max="7421" width="11.44140625" style="92" customWidth="1"/>
    <col min="7422" max="7645" width="8.88671875" style="92"/>
    <col min="7646" max="7646" width="19.33203125" style="92" customWidth="1"/>
    <col min="7647" max="7647" width="15.33203125" style="92" bestFit="1" customWidth="1"/>
    <col min="7648" max="7648" width="13.33203125" style="92" customWidth="1"/>
    <col min="7649" max="7649" width="13.6640625" style="92" customWidth="1"/>
    <col min="7650" max="7650" width="14.109375" style="92" customWidth="1"/>
    <col min="7651" max="7651" width="13.33203125" style="92" customWidth="1"/>
    <col min="7652" max="7652" width="12" style="92" customWidth="1"/>
    <col min="7653" max="7653" width="13.109375" style="92" customWidth="1"/>
    <col min="7654" max="7654" width="15" style="92" customWidth="1"/>
    <col min="7655" max="7655" width="0" style="92" hidden="1" customWidth="1"/>
    <col min="7656" max="7658" width="13.109375" style="92" customWidth="1"/>
    <col min="7659" max="7659" width="15.33203125" style="92" bestFit="1" customWidth="1"/>
    <col min="7660" max="7660" width="11.5546875" style="92" customWidth="1"/>
    <col min="7661" max="7661" width="13" style="92" customWidth="1"/>
    <col min="7662" max="7662" width="19.6640625" style="92" customWidth="1"/>
    <col min="7663" max="7663" width="12.33203125" style="92" bestFit="1" customWidth="1"/>
    <col min="7664" max="7664" width="19.5546875" style="92" customWidth="1"/>
    <col min="7665" max="7665" width="14.88671875" style="92" customWidth="1"/>
    <col min="7666" max="7666" width="15" style="92" bestFit="1" customWidth="1"/>
    <col min="7667" max="7667" width="17.44140625" style="92" customWidth="1"/>
    <col min="7668" max="7668" width="13.109375" style="92" customWidth="1"/>
    <col min="7669" max="7669" width="12.5546875" style="92" customWidth="1"/>
    <col min="7670" max="7670" width="13.109375" style="92" customWidth="1"/>
    <col min="7671" max="7671" width="8.88671875" style="92"/>
    <col min="7672" max="7672" width="14.6640625" style="92" customWidth="1"/>
    <col min="7673" max="7673" width="11.44140625" style="92" customWidth="1"/>
    <col min="7674" max="7674" width="11.109375" style="92" customWidth="1"/>
    <col min="7675" max="7675" width="10.44140625" style="92" customWidth="1"/>
    <col min="7676" max="7676" width="10.6640625" style="92" customWidth="1"/>
    <col min="7677" max="7677" width="11.44140625" style="92" customWidth="1"/>
    <col min="7678" max="7901" width="8.88671875" style="92"/>
    <col min="7902" max="7902" width="19.33203125" style="92" customWidth="1"/>
    <col min="7903" max="7903" width="15.33203125" style="92" bestFit="1" customWidth="1"/>
    <col min="7904" max="7904" width="13.33203125" style="92" customWidth="1"/>
    <col min="7905" max="7905" width="13.6640625" style="92" customWidth="1"/>
    <col min="7906" max="7906" width="14.109375" style="92" customWidth="1"/>
    <col min="7907" max="7907" width="13.33203125" style="92" customWidth="1"/>
    <col min="7908" max="7908" width="12" style="92" customWidth="1"/>
    <col min="7909" max="7909" width="13.109375" style="92" customWidth="1"/>
    <col min="7910" max="7910" width="15" style="92" customWidth="1"/>
    <col min="7911" max="7911" width="0" style="92" hidden="1" customWidth="1"/>
    <col min="7912" max="7914" width="13.109375" style="92" customWidth="1"/>
    <col min="7915" max="7915" width="15.33203125" style="92" bestFit="1" customWidth="1"/>
    <col min="7916" max="7916" width="11.5546875" style="92" customWidth="1"/>
    <col min="7917" max="7917" width="13" style="92" customWidth="1"/>
    <col min="7918" max="7918" width="19.6640625" style="92" customWidth="1"/>
    <col min="7919" max="7919" width="12.33203125" style="92" bestFit="1" customWidth="1"/>
    <col min="7920" max="7920" width="19.5546875" style="92" customWidth="1"/>
    <col min="7921" max="7921" width="14.88671875" style="92" customWidth="1"/>
    <col min="7922" max="7922" width="15" style="92" bestFit="1" customWidth="1"/>
    <col min="7923" max="7923" width="17.44140625" style="92" customWidth="1"/>
    <col min="7924" max="7924" width="13.109375" style="92" customWidth="1"/>
    <col min="7925" max="7925" width="12.5546875" style="92" customWidth="1"/>
    <col min="7926" max="7926" width="13.109375" style="92" customWidth="1"/>
    <col min="7927" max="7927" width="8.88671875" style="92"/>
    <col min="7928" max="7928" width="14.6640625" style="92" customWidth="1"/>
    <col min="7929" max="7929" width="11.44140625" style="92" customWidth="1"/>
    <col min="7930" max="7930" width="11.109375" style="92" customWidth="1"/>
    <col min="7931" max="7931" width="10.44140625" style="92" customWidth="1"/>
    <col min="7932" max="7932" width="10.6640625" style="92" customWidth="1"/>
    <col min="7933" max="7933" width="11.44140625" style="92" customWidth="1"/>
    <col min="7934" max="8157" width="8.88671875" style="92"/>
    <col min="8158" max="8158" width="19.33203125" style="92" customWidth="1"/>
    <col min="8159" max="8159" width="15.33203125" style="92" bestFit="1" customWidth="1"/>
    <col min="8160" max="8160" width="13.33203125" style="92" customWidth="1"/>
    <col min="8161" max="8161" width="13.6640625" style="92" customWidth="1"/>
    <col min="8162" max="8162" width="14.109375" style="92" customWidth="1"/>
    <col min="8163" max="8163" width="13.33203125" style="92" customWidth="1"/>
    <col min="8164" max="8164" width="12" style="92" customWidth="1"/>
    <col min="8165" max="8165" width="13.109375" style="92" customWidth="1"/>
    <col min="8166" max="8166" width="15" style="92" customWidth="1"/>
    <col min="8167" max="8167" width="0" style="92" hidden="1" customWidth="1"/>
    <col min="8168" max="8170" width="13.109375" style="92" customWidth="1"/>
    <col min="8171" max="8171" width="15.33203125" style="92" bestFit="1" customWidth="1"/>
    <col min="8172" max="8172" width="11.5546875" style="92" customWidth="1"/>
    <col min="8173" max="8173" width="13" style="92" customWidth="1"/>
    <col min="8174" max="8174" width="19.6640625" style="92" customWidth="1"/>
    <col min="8175" max="8175" width="12.33203125" style="92" bestFit="1" customWidth="1"/>
    <col min="8176" max="8176" width="19.5546875" style="92" customWidth="1"/>
    <col min="8177" max="8177" width="14.88671875" style="92" customWidth="1"/>
    <col min="8178" max="8178" width="15" style="92" bestFit="1" customWidth="1"/>
    <col min="8179" max="8179" width="17.44140625" style="92" customWidth="1"/>
    <col min="8180" max="8180" width="13.109375" style="92" customWidth="1"/>
    <col min="8181" max="8181" width="12.5546875" style="92" customWidth="1"/>
    <col min="8182" max="8182" width="13.109375" style="92" customWidth="1"/>
    <col min="8183" max="8183" width="8.88671875" style="92"/>
    <col min="8184" max="8184" width="14.6640625" style="92" customWidth="1"/>
    <col min="8185" max="8185" width="11.44140625" style="92" customWidth="1"/>
    <col min="8186" max="8186" width="11.109375" style="92" customWidth="1"/>
    <col min="8187" max="8187" width="10.44140625" style="92" customWidth="1"/>
    <col min="8188" max="8188" width="10.6640625" style="92" customWidth="1"/>
    <col min="8189" max="8189" width="11.44140625" style="92" customWidth="1"/>
    <col min="8190" max="8413" width="8.88671875" style="92"/>
    <col min="8414" max="8414" width="19.33203125" style="92" customWidth="1"/>
    <col min="8415" max="8415" width="15.33203125" style="92" bestFit="1" customWidth="1"/>
    <col min="8416" max="8416" width="13.33203125" style="92" customWidth="1"/>
    <col min="8417" max="8417" width="13.6640625" style="92" customWidth="1"/>
    <col min="8418" max="8418" width="14.109375" style="92" customWidth="1"/>
    <col min="8419" max="8419" width="13.33203125" style="92" customWidth="1"/>
    <col min="8420" max="8420" width="12" style="92" customWidth="1"/>
    <col min="8421" max="8421" width="13.109375" style="92" customWidth="1"/>
    <col min="8422" max="8422" width="15" style="92" customWidth="1"/>
    <col min="8423" max="8423" width="0" style="92" hidden="1" customWidth="1"/>
    <col min="8424" max="8426" width="13.109375" style="92" customWidth="1"/>
    <col min="8427" max="8427" width="15.33203125" style="92" bestFit="1" customWidth="1"/>
    <col min="8428" max="8428" width="11.5546875" style="92" customWidth="1"/>
    <col min="8429" max="8429" width="13" style="92" customWidth="1"/>
    <col min="8430" max="8430" width="19.6640625" style="92" customWidth="1"/>
    <col min="8431" max="8431" width="12.33203125" style="92" bestFit="1" customWidth="1"/>
    <col min="8432" max="8432" width="19.5546875" style="92" customWidth="1"/>
    <col min="8433" max="8433" width="14.88671875" style="92" customWidth="1"/>
    <col min="8434" max="8434" width="15" style="92" bestFit="1" customWidth="1"/>
    <col min="8435" max="8435" width="17.44140625" style="92" customWidth="1"/>
    <col min="8436" max="8436" width="13.109375" style="92" customWidth="1"/>
    <col min="8437" max="8437" width="12.5546875" style="92" customWidth="1"/>
    <col min="8438" max="8438" width="13.109375" style="92" customWidth="1"/>
    <col min="8439" max="8439" width="8.88671875" style="92"/>
    <col min="8440" max="8440" width="14.6640625" style="92" customWidth="1"/>
    <col min="8441" max="8441" width="11.44140625" style="92" customWidth="1"/>
    <col min="8442" max="8442" width="11.109375" style="92" customWidth="1"/>
    <col min="8443" max="8443" width="10.44140625" style="92" customWidth="1"/>
    <col min="8444" max="8444" width="10.6640625" style="92" customWidth="1"/>
    <col min="8445" max="8445" width="11.44140625" style="92" customWidth="1"/>
    <col min="8446" max="8669" width="8.88671875" style="92"/>
    <col min="8670" max="8670" width="19.33203125" style="92" customWidth="1"/>
    <col min="8671" max="8671" width="15.33203125" style="92" bestFit="1" customWidth="1"/>
    <col min="8672" max="8672" width="13.33203125" style="92" customWidth="1"/>
    <col min="8673" max="8673" width="13.6640625" style="92" customWidth="1"/>
    <col min="8674" max="8674" width="14.109375" style="92" customWidth="1"/>
    <col min="8675" max="8675" width="13.33203125" style="92" customWidth="1"/>
    <col min="8676" max="8676" width="12" style="92" customWidth="1"/>
    <col min="8677" max="8677" width="13.109375" style="92" customWidth="1"/>
    <col min="8678" max="8678" width="15" style="92" customWidth="1"/>
    <col min="8679" max="8679" width="0" style="92" hidden="1" customWidth="1"/>
    <col min="8680" max="8682" width="13.109375" style="92" customWidth="1"/>
    <col min="8683" max="8683" width="15.33203125" style="92" bestFit="1" customWidth="1"/>
    <col min="8684" max="8684" width="11.5546875" style="92" customWidth="1"/>
    <col min="8685" max="8685" width="13" style="92" customWidth="1"/>
    <col min="8686" max="8686" width="19.6640625" style="92" customWidth="1"/>
    <col min="8687" max="8687" width="12.33203125" style="92" bestFit="1" customWidth="1"/>
    <col min="8688" max="8688" width="19.5546875" style="92" customWidth="1"/>
    <col min="8689" max="8689" width="14.88671875" style="92" customWidth="1"/>
    <col min="8690" max="8690" width="15" style="92" bestFit="1" customWidth="1"/>
    <col min="8691" max="8691" width="17.44140625" style="92" customWidth="1"/>
    <col min="8692" max="8692" width="13.109375" style="92" customWidth="1"/>
    <col min="8693" max="8693" width="12.5546875" style="92" customWidth="1"/>
    <col min="8694" max="8694" width="13.109375" style="92" customWidth="1"/>
    <col min="8695" max="8695" width="8.88671875" style="92"/>
    <col min="8696" max="8696" width="14.6640625" style="92" customWidth="1"/>
    <col min="8697" max="8697" width="11.44140625" style="92" customWidth="1"/>
    <col min="8698" max="8698" width="11.109375" style="92" customWidth="1"/>
    <col min="8699" max="8699" width="10.44140625" style="92" customWidth="1"/>
    <col min="8700" max="8700" width="10.6640625" style="92" customWidth="1"/>
    <col min="8701" max="8701" width="11.44140625" style="92" customWidth="1"/>
    <col min="8702" max="8925" width="8.88671875" style="92"/>
    <col min="8926" max="8926" width="19.33203125" style="92" customWidth="1"/>
    <col min="8927" max="8927" width="15.33203125" style="92" bestFit="1" customWidth="1"/>
    <col min="8928" max="8928" width="13.33203125" style="92" customWidth="1"/>
    <col min="8929" max="8929" width="13.6640625" style="92" customWidth="1"/>
    <col min="8930" max="8930" width="14.109375" style="92" customWidth="1"/>
    <col min="8931" max="8931" width="13.33203125" style="92" customWidth="1"/>
    <col min="8932" max="8932" width="12" style="92" customWidth="1"/>
    <col min="8933" max="8933" width="13.109375" style="92" customWidth="1"/>
    <col min="8934" max="8934" width="15" style="92" customWidth="1"/>
    <col min="8935" max="8935" width="0" style="92" hidden="1" customWidth="1"/>
    <col min="8936" max="8938" width="13.109375" style="92" customWidth="1"/>
    <col min="8939" max="8939" width="15.33203125" style="92" bestFit="1" customWidth="1"/>
    <col min="8940" max="8940" width="11.5546875" style="92" customWidth="1"/>
    <col min="8941" max="8941" width="13" style="92" customWidth="1"/>
    <col min="8942" max="8942" width="19.6640625" style="92" customWidth="1"/>
    <col min="8943" max="8943" width="12.33203125" style="92" bestFit="1" customWidth="1"/>
    <col min="8944" max="8944" width="19.5546875" style="92" customWidth="1"/>
    <col min="8945" max="8945" width="14.88671875" style="92" customWidth="1"/>
    <col min="8946" max="8946" width="15" style="92" bestFit="1" customWidth="1"/>
    <col min="8947" max="8947" width="17.44140625" style="92" customWidth="1"/>
    <col min="8948" max="8948" width="13.109375" style="92" customWidth="1"/>
    <col min="8949" max="8949" width="12.5546875" style="92" customWidth="1"/>
    <col min="8950" max="8950" width="13.109375" style="92" customWidth="1"/>
    <col min="8951" max="8951" width="8.88671875" style="92"/>
    <col min="8952" max="8952" width="14.6640625" style="92" customWidth="1"/>
    <col min="8953" max="8953" width="11.44140625" style="92" customWidth="1"/>
    <col min="8954" max="8954" width="11.109375" style="92" customWidth="1"/>
    <col min="8955" max="8955" width="10.44140625" style="92" customWidth="1"/>
    <col min="8956" max="8956" width="10.6640625" style="92" customWidth="1"/>
    <col min="8957" max="8957" width="11.44140625" style="92" customWidth="1"/>
    <col min="8958" max="9181" width="8.88671875" style="92"/>
    <col min="9182" max="9182" width="19.33203125" style="92" customWidth="1"/>
    <col min="9183" max="9183" width="15.33203125" style="92" bestFit="1" customWidth="1"/>
    <col min="9184" max="9184" width="13.33203125" style="92" customWidth="1"/>
    <col min="9185" max="9185" width="13.6640625" style="92" customWidth="1"/>
    <col min="9186" max="9186" width="14.109375" style="92" customWidth="1"/>
    <col min="9187" max="9187" width="13.33203125" style="92" customWidth="1"/>
    <col min="9188" max="9188" width="12" style="92" customWidth="1"/>
    <col min="9189" max="9189" width="13.109375" style="92" customWidth="1"/>
    <col min="9190" max="9190" width="15" style="92" customWidth="1"/>
    <col min="9191" max="9191" width="0" style="92" hidden="1" customWidth="1"/>
    <col min="9192" max="9194" width="13.109375" style="92" customWidth="1"/>
    <col min="9195" max="9195" width="15.33203125" style="92" bestFit="1" customWidth="1"/>
    <col min="9196" max="9196" width="11.5546875" style="92" customWidth="1"/>
    <col min="9197" max="9197" width="13" style="92" customWidth="1"/>
    <col min="9198" max="9198" width="19.6640625" style="92" customWidth="1"/>
    <col min="9199" max="9199" width="12.33203125" style="92" bestFit="1" customWidth="1"/>
    <col min="9200" max="9200" width="19.5546875" style="92" customWidth="1"/>
    <col min="9201" max="9201" width="14.88671875" style="92" customWidth="1"/>
    <col min="9202" max="9202" width="15" style="92" bestFit="1" customWidth="1"/>
    <col min="9203" max="9203" width="17.44140625" style="92" customWidth="1"/>
    <col min="9204" max="9204" width="13.109375" style="92" customWidth="1"/>
    <col min="9205" max="9205" width="12.5546875" style="92" customWidth="1"/>
    <col min="9206" max="9206" width="13.109375" style="92" customWidth="1"/>
    <col min="9207" max="9207" width="8.88671875" style="92"/>
    <col min="9208" max="9208" width="14.6640625" style="92" customWidth="1"/>
    <col min="9209" max="9209" width="11.44140625" style="92" customWidth="1"/>
    <col min="9210" max="9210" width="11.109375" style="92" customWidth="1"/>
    <col min="9211" max="9211" width="10.44140625" style="92" customWidth="1"/>
    <col min="9212" max="9212" width="10.6640625" style="92" customWidth="1"/>
    <col min="9213" max="9213" width="11.44140625" style="92" customWidth="1"/>
    <col min="9214" max="9437" width="8.88671875" style="92"/>
    <col min="9438" max="9438" width="19.33203125" style="92" customWidth="1"/>
    <col min="9439" max="9439" width="15.33203125" style="92" bestFit="1" customWidth="1"/>
    <col min="9440" max="9440" width="13.33203125" style="92" customWidth="1"/>
    <col min="9441" max="9441" width="13.6640625" style="92" customWidth="1"/>
    <col min="9442" max="9442" width="14.109375" style="92" customWidth="1"/>
    <col min="9443" max="9443" width="13.33203125" style="92" customWidth="1"/>
    <col min="9444" max="9444" width="12" style="92" customWidth="1"/>
    <col min="9445" max="9445" width="13.109375" style="92" customWidth="1"/>
    <col min="9446" max="9446" width="15" style="92" customWidth="1"/>
    <col min="9447" max="9447" width="0" style="92" hidden="1" customWidth="1"/>
    <col min="9448" max="9450" width="13.109375" style="92" customWidth="1"/>
    <col min="9451" max="9451" width="15.33203125" style="92" bestFit="1" customWidth="1"/>
    <col min="9452" max="9452" width="11.5546875" style="92" customWidth="1"/>
    <col min="9453" max="9453" width="13" style="92" customWidth="1"/>
    <col min="9454" max="9454" width="19.6640625" style="92" customWidth="1"/>
    <col min="9455" max="9455" width="12.33203125" style="92" bestFit="1" customWidth="1"/>
    <col min="9456" max="9456" width="19.5546875" style="92" customWidth="1"/>
    <col min="9457" max="9457" width="14.88671875" style="92" customWidth="1"/>
    <col min="9458" max="9458" width="15" style="92" bestFit="1" customWidth="1"/>
    <col min="9459" max="9459" width="17.44140625" style="92" customWidth="1"/>
    <col min="9460" max="9460" width="13.109375" style="92" customWidth="1"/>
    <col min="9461" max="9461" width="12.5546875" style="92" customWidth="1"/>
    <col min="9462" max="9462" width="13.109375" style="92" customWidth="1"/>
    <col min="9463" max="9463" width="8.88671875" style="92"/>
    <col min="9464" max="9464" width="14.6640625" style="92" customWidth="1"/>
    <col min="9465" max="9465" width="11.44140625" style="92" customWidth="1"/>
    <col min="9466" max="9466" width="11.109375" style="92" customWidth="1"/>
    <col min="9467" max="9467" width="10.44140625" style="92" customWidth="1"/>
    <col min="9468" max="9468" width="10.6640625" style="92" customWidth="1"/>
    <col min="9469" max="9469" width="11.44140625" style="92" customWidth="1"/>
    <col min="9470" max="9693" width="8.88671875" style="92"/>
    <col min="9694" max="9694" width="19.33203125" style="92" customWidth="1"/>
    <col min="9695" max="9695" width="15.33203125" style="92" bestFit="1" customWidth="1"/>
    <col min="9696" max="9696" width="13.33203125" style="92" customWidth="1"/>
    <col min="9697" max="9697" width="13.6640625" style="92" customWidth="1"/>
    <col min="9698" max="9698" width="14.109375" style="92" customWidth="1"/>
    <col min="9699" max="9699" width="13.33203125" style="92" customWidth="1"/>
    <col min="9700" max="9700" width="12" style="92" customWidth="1"/>
    <col min="9701" max="9701" width="13.109375" style="92" customWidth="1"/>
    <col min="9702" max="9702" width="15" style="92" customWidth="1"/>
    <col min="9703" max="9703" width="0" style="92" hidden="1" customWidth="1"/>
    <col min="9704" max="9706" width="13.109375" style="92" customWidth="1"/>
    <col min="9707" max="9707" width="15.33203125" style="92" bestFit="1" customWidth="1"/>
    <col min="9708" max="9708" width="11.5546875" style="92" customWidth="1"/>
    <col min="9709" max="9709" width="13" style="92" customWidth="1"/>
    <col min="9710" max="9710" width="19.6640625" style="92" customWidth="1"/>
    <col min="9711" max="9711" width="12.33203125" style="92" bestFit="1" customWidth="1"/>
    <col min="9712" max="9712" width="19.5546875" style="92" customWidth="1"/>
    <col min="9713" max="9713" width="14.88671875" style="92" customWidth="1"/>
    <col min="9714" max="9714" width="15" style="92" bestFit="1" customWidth="1"/>
    <col min="9715" max="9715" width="17.44140625" style="92" customWidth="1"/>
    <col min="9716" max="9716" width="13.109375" style="92" customWidth="1"/>
    <col min="9717" max="9717" width="12.5546875" style="92" customWidth="1"/>
    <col min="9718" max="9718" width="13.109375" style="92" customWidth="1"/>
    <col min="9719" max="9719" width="8.88671875" style="92"/>
    <col min="9720" max="9720" width="14.6640625" style="92" customWidth="1"/>
    <col min="9721" max="9721" width="11.44140625" style="92" customWidth="1"/>
    <col min="9722" max="9722" width="11.109375" style="92" customWidth="1"/>
    <col min="9723" max="9723" width="10.44140625" style="92" customWidth="1"/>
    <col min="9724" max="9724" width="10.6640625" style="92" customWidth="1"/>
    <col min="9725" max="9725" width="11.44140625" style="92" customWidth="1"/>
    <col min="9726" max="9949" width="8.88671875" style="92"/>
    <col min="9950" max="9950" width="19.33203125" style="92" customWidth="1"/>
    <col min="9951" max="9951" width="15.33203125" style="92" bestFit="1" customWidth="1"/>
    <col min="9952" max="9952" width="13.33203125" style="92" customWidth="1"/>
    <col min="9953" max="9953" width="13.6640625" style="92" customWidth="1"/>
    <col min="9954" max="9954" width="14.109375" style="92" customWidth="1"/>
    <col min="9955" max="9955" width="13.33203125" style="92" customWidth="1"/>
    <col min="9956" max="9956" width="12" style="92" customWidth="1"/>
    <col min="9957" max="9957" width="13.109375" style="92" customWidth="1"/>
    <col min="9958" max="9958" width="15" style="92" customWidth="1"/>
    <col min="9959" max="9959" width="0" style="92" hidden="1" customWidth="1"/>
    <col min="9960" max="9962" width="13.109375" style="92" customWidth="1"/>
    <col min="9963" max="9963" width="15.33203125" style="92" bestFit="1" customWidth="1"/>
    <col min="9964" max="9964" width="11.5546875" style="92" customWidth="1"/>
    <col min="9965" max="9965" width="13" style="92" customWidth="1"/>
    <col min="9966" max="9966" width="19.6640625" style="92" customWidth="1"/>
    <col min="9967" max="9967" width="12.33203125" style="92" bestFit="1" customWidth="1"/>
    <col min="9968" max="9968" width="19.5546875" style="92" customWidth="1"/>
    <col min="9969" max="9969" width="14.88671875" style="92" customWidth="1"/>
    <col min="9970" max="9970" width="15" style="92" bestFit="1" customWidth="1"/>
    <col min="9971" max="9971" width="17.44140625" style="92" customWidth="1"/>
    <col min="9972" max="9972" width="13.109375" style="92" customWidth="1"/>
    <col min="9973" max="9973" width="12.5546875" style="92" customWidth="1"/>
    <col min="9974" max="9974" width="13.109375" style="92" customWidth="1"/>
    <col min="9975" max="9975" width="8.88671875" style="92"/>
    <col min="9976" max="9976" width="14.6640625" style="92" customWidth="1"/>
    <col min="9977" max="9977" width="11.44140625" style="92" customWidth="1"/>
    <col min="9978" max="9978" width="11.109375" style="92" customWidth="1"/>
    <col min="9979" max="9979" width="10.44140625" style="92" customWidth="1"/>
    <col min="9980" max="9980" width="10.6640625" style="92" customWidth="1"/>
    <col min="9981" max="9981" width="11.44140625" style="92" customWidth="1"/>
    <col min="9982" max="10205" width="8.88671875" style="92"/>
    <col min="10206" max="10206" width="19.33203125" style="92" customWidth="1"/>
    <col min="10207" max="10207" width="15.33203125" style="92" bestFit="1" customWidth="1"/>
    <col min="10208" max="10208" width="13.33203125" style="92" customWidth="1"/>
    <col min="10209" max="10209" width="13.6640625" style="92" customWidth="1"/>
    <col min="10210" max="10210" width="14.109375" style="92" customWidth="1"/>
    <col min="10211" max="10211" width="13.33203125" style="92" customWidth="1"/>
    <col min="10212" max="10212" width="12" style="92" customWidth="1"/>
    <col min="10213" max="10213" width="13.109375" style="92" customWidth="1"/>
    <col min="10214" max="10214" width="15" style="92" customWidth="1"/>
    <col min="10215" max="10215" width="0" style="92" hidden="1" customWidth="1"/>
    <col min="10216" max="10218" width="13.109375" style="92" customWidth="1"/>
    <col min="10219" max="10219" width="15.33203125" style="92" bestFit="1" customWidth="1"/>
    <col min="10220" max="10220" width="11.5546875" style="92" customWidth="1"/>
    <col min="10221" max="10221" width="13" style="92" customWidth="1"/>
    <col min="10222" max="10222" width="19.6640625" style="92" customWidth="1"/>
    <col min="10223" max="10223" width="12.33203125" style="92" bestFit="1" customWidth="1"/>
    <col min="10224" max="10224" width="19.5546875" style="92" customWidth="1"/>
    <col min="10225" max="10225" width="14.88671875" style="92" customWidth="1"/>
    <col min="10226" max="10226" width="15" style="92" bestFit="1" customWidth="1"/>
    <col min="10227" max="10227" width="17.44140625" style="92" customWidth="1"/>
    <col min="10228" max="10228" width="13.109375" style="92" customWidth="1"/>
    <col min="10229" max="10229" width="12.5546875" style="92" customWidth="1"/>
    <col min="10230" max="10230" width="13.109375" style="92" customWidth="1"/>
    <col min="10231" max="10231" width="8.88671875" style="92"/>
    <col min="10232" max="10232" width="14.6640625" style="92" customWidth="1"/>
    <col min="10233" max="10233" width="11.44140625" style="92" customWidth="1"/>
    <col min="10234" max="10234" width="11.109375" style="92" customWidth="1"/>
    <col min="10235" max="10235" width="10.44140625" style="92" customWidth="1"/>
    <col min="10236" max="10236" width="10.6640625" style="92" customWidth="1"/>
    <col min="10237" max="10237" width="11.44140625" style="92" customWidth="1"/>
    <col min="10238" max="10461" width="8.88671875" style="92"/>
    <col min="10462" max="10462" width="19.33203125" style="92" customWidth="1"/>
    <col min="10463" max="10463" width="15.33203125" style="92" bestFit="1" customWidth="1"/>
    <col min="10464" max="10464" width="13.33203125" style="92" customWidth="1"/>
    <col min="10465" max="10465" width="13.6640625" style="92" customWidth="1"/>
    <col min="10466" max="10466" width="14.109375" style="92" customWidth="1"/>
    <col min="10467" max="10467" width="13.33203125" style="92" customWidth="1"/>
    <col min="10468" max="10468" width="12" style="92" customWidth="1"/>
    <col min="10469" max="10469" width="13.109375" style="92" customWidth="1"/>
    <col min="10470" max="10470" width="15" style="92" customWidth="1"/>
    <col min="10471" max="10471" width="0" style="92" hidden="1" customWidth="1"/>
    <col min="10472" max="10474" width="13.109375" style="92" customWidth="1"/>
    <col min="10475" max="10475" width="15.33203125" style="92" bestFit="1" customWidth="1"/>
    <col min="10476" max="10476" width="11.5546875" style="92" customWidth="1"/>
    <col min="10477" max="10477" width="13" style="92" customWidth="1"/>
    <col min="10478" max="10478" width="19.6640625" style="92" customWidth="1"/>
    <col min="10479" max="10479" width="12.33203125" style="92" bestFit="1" customWidth="1"/>
    <col min="10480" max="10480" width="19.5546875" style="92" customWidth="1"/>
    <col min="10481" max="10481" width="14.88671875" style="92" customWidth="1"/>
    <col min="10482" max="10482" width="15" style="92" bestFit="1" customWidth="1"/>
    <col min="10483" max="10483" width="17.44140625" style="92" customWidth="1"/>
    <col min="10484" max="10484" width="13.109375" style="92" customWidth="1"/>
    <col min="10485" max="10485" width="12.5546875" style="92" customWidth="1"/>
    <col min="10486" max="10486" width="13.109375" style="92" customWidth="1"/>
    <col min="10487" max="10487" width="8.88671875" style="92"/>
    <col min="10488" max="10488" width="14.6640625" style="92" customWidth="1"/>
    <col min="10489" max="10489" width="11.44140625" style="92" customWidth="1"/>
    <col min="10490" max="10490" width="11.109375" style="92" customWidth="1"/>
    <col min="10491" max="10491" width="10.44140625" style="92" customWidth="1"/>
    <col min="10492" max="10492" width="10.6640625" style="92" customWidth="1"/>
    <col min="10493" max="10493" width="11.44140625" style="92" customWidth="1"/>
    <col min="10494" max="10717" width="8.88671875" style="92"/>
    <col min="10718" max="10718" width="19.33203125" style="92" customWidth="1"/>
    <col min="10719" max="10719" width="15.33203125" style="92" bestFit="1" customWidth="1"/>
    <col min="10720" max="10720" width="13.33203125" style="92" customWidth="1"/>
    <col min="10721" max="10721" width="13.6640625" style="92" customWidth="1"/>
    <col min="10722" max="10722" width="14.109375" style="92" customWidth="1"/>
    <col min="10723" max="10723" width="13.33203125" style="92" customWidth="1"/>
    <col min="10724" max="10724" width="12" style="92" customWidth="1"/>
    <col min="10725" max="10725" width="13.109375" style="92" customWidth="1"/>
    <col min="10726" max="10726" width="15" style="92" customWidth="1"/>
    <col min="10727" max="10727" width="0" style="92" hidden="1" customWidth="1"/>
    <col min="10728" max="10730" width="13.109375" style="92" customWidth="1"/>
    <col min="10731" max="10731" width="15.33203125" style="92" bestFit="1" customWidth="1"/>
    <col min="10732" max="10732" width="11.5546875" style="92" customWidth="1"/>
    <col min="10733" max="10733" width="13" style="92" customWidth="1"/>
    <col min="10734" max="10734" width="19.6640625" style="92" customWidth="1"/>
    <col min="10735" max="10735" width="12.33203125" style="92" bestFit="1" customWidth="1"/>
    <col min="10736" max="10736" width="19.5546875" style="92" customWidth="1"/>
    <col min="10737" max="10737" width="14.88671875" style="92" customWidth="1"/>
    <col min="10738" max="10738" width="15" style="92" bestFit="1" customWidth="1"/>
    <col min="10739" max="10739" width="17.44140625" style="92" customWidth="1"/>
    <col min="10740" max="10740" width="13.109375" style="92" customWidth="1"/>
    <col min="10741" max="10741" width="12.5546875" style="92" customWidth="1"/>
    <col min="10742" max="10742" width="13.109375" style="92" customWidth="1"/>
    <col min="10743" max="10743" width="8.88671875" style="92"/>
    <col min="10744" max="10744" width="14.6640625" style="92" customWidth="1"/>
    <col min="10745" max="10745" width="11.44140625" style="92" customWidth="1"/>
    <col min="10746" max="10746" width="11.109375" style="92" customWidth="1"/>
    <col min="10747" max="10747" width="10.44140625" style="92" customWidth="1"/>
    <col min="10748" max="10748" width="10.6640625" style="92" customWidth="1"/>
    <col min="10749" max="10749" width="11.44140625" style="92" customWidth="1"/>
    <col min="10750" max="10973" width="8.88671875" style="92"/>
    <col min="10974" max="10974" width="19.33203125" style="92" customWidth="1"/>
    <col min="10975" max="10975" width="15.33203125" style="92" bestFit="1" customWidth="1"/>
    <col min="10976" max="10976" width="13.33203125" style="92" customWidth="1"/>
    <col min="10977" max="10977" width="13.6640625" style="92" customWidth="1"/>
    <col min="10978" max="10978" width="14.109375" style="92" customWidth="1"/>
    <col min="10979" max="10979" width="13.33203125" style="92" customWidth="1"/>
    <col min="10980" max="10980" width="12" style="92" customWidth="1"/>
    <col min="10981" max="10981" width="13.109375" style="92" customWidth="1"/>
    <col min="10982" max="10982" width="15" style="92" customWidth="1"/>
    <col min="10983" max="10983" width="0" style="92" hidden="1" customWidth="1"/>
    <col min="10984" max="10986" width="13.109375" style="92" customWidth="1"/>
    <col min="10987" max="10987" width="15.33203125" style="92" bestFit="1" customWidth="1"/>
    <col min="10988" max="10988" width="11.5546875" style="92" customWidth="1"/>
    <col min="10989" max="10989" width="13" style="92" customWidth="1"/>
    <col min="10990" max="10990" width="19.6640625" style="92" customWidth="1"/>
    <col min="10991" max="10991" width="12.33203125" style="92" bestFit="1" customWidth="1"/>
    <col min="10992" max="10992" width="19.5546875" style="92" customWidth="1"/>
    <col min="10993" max="10993" width="14.88671875" style="92" customWidth="1"/>
    <col min="10994" max="10994" width="15" style="92" bestFit="1" customWidth="1"/>
    <col min="10995" max="10995" width="17.44140625" style="92" customWidth="1"/>
    <col min="10996" max="10996" width="13.109375" style="92" customWidth="1"/>
    <col min="10997" max="10997" width="12.5546875" style="92" customWidth="1"/>
    <col min="10998" max="10998" width="13.109375" style="92" customWidth="1"/>
    <col min="10999" max="10999" width="8.88671875" style="92"/>
    <col min="11000" max="11000" width="14.6640625" style="92" customWidth="1"/>
    <col min="11001" max="11001" width="11.44140625" style="92" customWidth="1"/>
    <col min="11002" max="11002" width="11.109375" style="92" customWidth="1"/>
    <col min="11003" max="11003" width="10.44140625" style="92" customWidth="1"/>
    <col min="11004" max="11004" width="10.6640625" style="92" customWidth="1"/>
    <col min="11005" max="11005" width="11.44140625" style="92" customWidth="1"/>
    <col min="11006" max="11229" width="8.88671875" style="92"/>
    <col min="11230" max="11230" width="19.33203125" style="92" customWidth="1"/>
    <col min="11231" max="11231" width="15.33203125" style="92" bestFit="1" customWidth="1"/>
    <col min="11232" max="11232" width="13.33203125" style="92" customWidth="1"/>
    <col min="11233" max="11233" width="13.6640625" style="92" customWidth="1"/>
    <col min="11234" max="11234" width="14.109375" style="92" customWidth="1"/>
    <col min="11235" max="11235" width="13.33203125" style="92" customWidth="1"/>
    <col min="11236" max="11236" width="12" style="92" customWidth="1"/>
    <col min="11237" max="11237" width="13.109375" style="92" customWidth="1"/>
    <col min="11238" max="11238" width="15" style="92" customWidth="1"/>
    <col min="11239" max="11239" width="0" style="92" hidden="1" customWidth="1"/>
    <col min="11240" max="11242" width="13.109375" style="92" customWidth="1"/>
    <col min="11243" max="11243" width="15.33203125" style="92" bestFit="1" customWidth="1"/>
    <col min="11244" max="11244" width="11.5546875" style="92" customWidth="1"/>
    <col min="11245" max="11245" width="13" style="92" customWidth="1"/>
    <col min="11246" max="11246" width="19.6640625" style="92" customWidth="1"/>
    <col min="11247" max="11247" width="12.33203125" style="92" bestFit="1" customWidth="1"/>
    <col min="11248" max="11248" width="19.5546875" style="92" customWidth="1"/>
    <col min="11249" max="11249" width="14.88671875" style="92" customWidth="1"/>
    <col min="11250" max="11250" width="15" style="92" bestFit="1" customWidth="1"/>
    <col min="11251" max="11251" width="17.44140625" style="92" customWidth="1"/>
    <col min="11252" max="11252" width="13.109375" style="92" customWidth="1"/>
    <col min="11253" max="11253" width="12.5546875" style="92" customWidth="1"/>
    <col min="11254" max="11254" width="13.109375" style="92" customWidth="1"/>
    <col min="11255" max="11255" width="8.88671875" style="92"/>
    <col min="11256" max="11256" width="14.6640625" style="92" customWidth="1"/>
    <col min="11257" max="11257" width="11.44140625" style="92" customWidth="1"/>
    <col min="11258" max="11258" width="11.109375" style="92" customWidth="1"/>
    <col min="11259" max="11259" width="10.44140625" style="92" customWidth="1"/>
    <col min="11260" max="11260" width="10.6640625" style="92" customWidth="1"/>
    <col min="11261" max="11261" width="11.44140625" style="92" customWidth="1"/>
    <col min="11262" max="11485" width="8.88671875" style="92"/>
    <col min="11486" max="11486" width="19.33203125" style="92" customWidth="1"/>
    <col min="11487" max="11487" width="15.33203125" style="92" bestFit="1" customWidth="1"/>
    <col min="11488" max="11488" width="13.33203125" style="92" customWidth="1"/>
    <col min="11489" max="11489" width="13.6640625" style="92" customWidth="1"/>
    <col min="11490" max="11490" width="14.109375" style="92" customWidth="1"/>
    <col min="11491" max="11491" width="13.33203125" style="92" customWidth="1"/>
    <col min="11492" max="11492" width="12" style="92" customWidth="1"/>
    <col min="11493" max="11493" width="13.109375" style="92" customWidth="1"/>
    <col min="11494" max="11494" width="15" style="92" customWidth="1"/>
    <col min="11495" max="11495" width="0" style="92" hidden="1" customWidth="1"/>
    <col min="11496" max="11498" width="13.109375" style="92" customWidth="1"/>
    <col min="11499" max="11499" width="15.33203125" style="92" bestFit="1" customWidth="1"/>
    <col min="11500" max="11500" width="11.5546875" style="92" customWidth="1"/>
    <col min="11501" max="11501" width="13" style="92" customWidth="1"/>
    <col min="11502" max="11502" width="19.6640625" style="92" customWidth="1"/>
    <col min="11503" max="11503" width="12.33203125" style="92" bestFit="1" customWidth="1"/>
    <col min="11504" max="11504" width="19.5546875" style="92" customWidth="1"/>
    <col min="11505" max="11505" width="14.88671875" style="92" customWidth="1"/>
    <col min="11506" max="11506" width="15" style="92" bestFit="1" customWidth="1"/>
    <col min="11507" max="11507" width="17.44140625" style="92" customWidth="1"/>
    <col min="11508" max="11508" width="13.109375" style="92" customWidth="1"/>
    <col min="11509" max="11509" width="12.5546875" style="92" customWidth="1"/>
    <col min="11510" max="11510" width="13.109375" style="92" customWidth="1"/>
    <col min="11511" max="11511" width="8.88671875" style="92"/>
    <col min="11512" max="11512" width="14.6640625" style="92" customWidth="1"/>
    <col min="11513" max="11513" width="11.44140625" style="92" customWidth="1"/>
    <col min="11514" max="11514" width="11.109375" style="92" customWidth="1"/>
    <col min="11515" max="11515" width="10.44140625" style="92" customWidth="1"/>
    <col min="11516" max="11516" width="10.6640625" style="92" customWidth="1"/>
    <col min="11517" max="11517" width="11.44140625" style="92" customWidth="1"/>
    <col min="11518" max="11741" width="8.88671875" style="92"/>
    <col min="11742" max="11742" width="19.33203125" style="92" customWidth="1"/>
    <col min="11743" max="11743" width="15.33203125" style="92" bestFit="1" customWidth="1"/>
    <col min="11744" max="11744" width="13.33203125" style="92" customWidth="1"/>
    <col min="11745" max="11745" width="13.6640625" style="92" customWidth="1"/>
    <col min="11746" max="11746" width="14.109375" style="92" customWidth="1"/>
    <col min="11747" max="11747" width="13.33203125" style="92" customWidth="1"/>
    <col min="11748" max="11748" width="12" style="92" customWidth="1"/>
    <col min="11749" max="11749" width="13.109375" style="92" customWidth="1"/>
    <col min="11750" max="11750" width="15" style="92" customWidth="1"/>
    <col min="11751" max="11751" width="0" style="92" hidden="1" customWidth="1"/>
    <col min="11752" max="11754" width="13.109375" style="92" customWidth="1"/>
    <col min="11755" max="11755" width="15.33203125" style="92" bestFit="1" customWidth="1"/>
    <col min="11756" max="11756" width="11.5546875" style="92" customWidth="1"/>
    <col min="11757" max="11757" width="13" style="92" customWidth="1"/>
    <col min="11758" max="11758" width="19.6640625" style="92" customWidth="1"/>
    <col min="11759" max="11759" width="12.33203125" style="92" bestFit="1" customWidth="1"/>
    <col min="11760" max="11760" width="19.5546875" style="92" customWidth="1"/>
    <col min="11761" max="11761" width="14.88671875" style="92" customWidth="1"/>
    <col min="11762" max="11762" width="15" style="92" bestFit="1" customWidth="1"/>
    <col min="11763" max="11763" width="17.44140625" style="92" customWidth="1"/>
    <col min="11764" max="11764" width="13.109375" style="92" customWidth="1"/>
    <col min="11765" max="11765" width="12.5546875" style="92" customWidth="1"/>
    <col min="11766" max="11766" width="13.109375" style="92" customWidth="1"/>
    <col min="11767" max="11767" width="8.88671875" style="92"/>
    <col min="11768" max="11768" width="14.6640625" style="92" customWidth="1"/>
    <col min="11769" max="11769" width="11.44140625" style="92" customWidth="1"/>
    <col min="11770" max="11770" width="11.109375" style="92" customWidth="1"/>
    <col min="11771" max="11771" width="10.44140625" style="92" customWidth="1"/>
    <col min="11772" max="11772" width="10.6640625" style="92" customWidth="1"/>
    <col min="11773" max="11773" width="11.44140625" style="92" customWidth="1"/>
    <col min="11774" max="11997" width="8.88671875" style="92"/>
    <col min="11998" max="11998" width="19.33203125" style="92" customWidth="1"/>
    <col min="11999" max="11999" width="15.33203125" style="92" bestFit="1" customWidth="1"/>
    <col min="12000" max="12000" width="13.33203125" style="92" customWidth="1"/>
    <col min="12001" max="12001" width="13.6640625" style="92" customWidth="1"/>
    <col min="12002" max="12002" width="14.109375" style="92" customWidth="1"/>
    <col min="12003" max="12003" width="13.33203125" style="92" customWidth="1"/>
    <col min="12004" max="12004" width="12" style="92" customWidth="1"/>
    <col min="12005" max="12005" width="13.109375" style="92" customWidth="1"/>
    <col min="12006" max="12006" width="15" style="92" customWidth="1"/>
    <col min="12007" max="12007" width="0" style="92" hidden="1" customWidth="1"/>
    <col min="12008" max="12010" width="13.109375" style="92" customWidth="1"/>
    <col min="12011" max="12011" width="15.33203125" style="92" bestFit="1" customWidth="1"/>
    <col min="12012" max="12012" width="11.5546875" style="92" customWidth="1"/>
    <col min="12013" max="12013" width="13" style="92" customWidth="1"/>
    <col min="12014" max="12014" width="19.6640625" style="92" customWidth="1"/>
    <col min="12015" max="12015" width="12.33203125" style="92" bestFit="1" customWidth="1"/>
    <col min="12016" max="12016" width="19.5546875" style="92" customWidth="1"/>
    <col min="12017" max="12017" width="14.88671875" style="92" customWidth="1"/>
    <col min="12018" max="12018" width="15" style="92" bestFit="1" customWidth="1"/>
    <col min="12019" max="12019" width="17.44140625" style="92" customWidth="1"/>
    <col min="12020" max="12020" width="13.109375" style="92" customWidth="1"/>
    <col min="12021" max="12021" width="12.5546875" style="92" customWidth="1"/>
    <col min="12022" max="12022" width="13.109375" style="92" customWidth="1"/>
    <col min="12023" max="12023" width="8.88671875" style="92"/>
    <col min="12024" max="12024" width="14.6640625" style="92" customWidth="1"/>
    <col min="12025" max="12025" width="11.44140625" style="92" customWidth="1"/>
    <col min="12026" max="12026" width="11.109375" style="92" customWidth="1"/>
    <col min="12027" max="12027" width="10.44140625" style="92" customWidth="1"/>
    <col min="12028" max="12028" width="10.6640625" style="92" customWidth="1"/>
    <col min="12029" max="12029" width="11.44140625" style="92" customWidth="1"/>
    <col min="12030" max="12253" width="8.88671875" style="92"/>
    <col min="12254" max="12254" width="19.33203125" style="92" customWidth="1"/>
    <col min="12255" max="12255" width="15.33203125" style="92" bestFit="1" customWidth="1"/>
    <col min="12256" max="12256" width="13.33203125" style="92" customWidth="1"/>
    <col min="12257" max="12257" width="13.6640625" style="92" customWidth="1"/>
    <col min="12258" max="12258" width="14.109375" style="92" customWidth="1"/>
    <col min="12259" max="12259" width="13.33203125" style="92" customWidth="1"/>
    <col min="12260" max="12260" width="12" style="92" customWidth="1"/>
    <col min="12261" max="12261" width="13.109375" style="92" customWidth="1"/>
    <col min="12262" max="12262" width="15" style="92" customWidth="1"/>
    <col min="12263" max="12263" width="0" style="92" hidden="1" customWidth="1"/>
    <col min="12264" max="12266" width="13.109375" style="92" customWidth="1"/>
    <col min="12267" max="12267" width="15.33203125" style="92" bestFit="1" customWidth="1"/>
    <col min="12268" max="12268" width="11.5546875" style="92" customWidth="1"/>
    <col min="12269" max="12269" width="13" style="92" customWidth="1"/>
    <col min="12270" max="12270" width="19.6640625" style="92" customWidth="1"/>
    <col min="12271" max="12271" width="12.33203125" style="92" bestFit="1" customWidth="1"/>
    <col min="12272" max="12272" width="19.5546875" style="92" customWidth="1"/>
    <col min="12273" max="12273" width="14.88671875" style="92" customWidth="1"/>
    <col min="12274" max="12274" width="15" style="92" bestFit="1" customWidth="1"/>
    <col min="12275" max="12275" width="17.44140625" style="92" customWidth="1"/>
    <col min="12276" max="12276" width="13.109375" style="92" customWidth="1"/>
    <col min="12277" max="12277" width="12.5546875" style="92" customWidth="1"/>
    <col min="12278" max="12278" width="13.109375" style="92" customWidth="1"/>
    <col min="12279" max="12279" width="8.88671875" style="92"/>
    <col min="12280" max="12280" width="14.6640625" style="92" customWidth="1"/>
    <col min="12281" max="12281" width="11.44140625" style="92" customWidth="1"/>
    <col min="12282" max="12282" width="11.109375" style="92" customWidth="1"/>
    <col min="12283" max="12283" width="10.44140625" style="92" customWidth="1"/>
    <col min="12284" max="12284" width="10.6640625" style="92" customWidth="1"/>
    <col min="12285" max="12285" width="11.44140625" style="92" customWidth="1"/>
    <col min="12286" max="12509" width="8.88671875" style="92"/>
    <col min="12510" max="12510" width="19.33203125" style="92" customWidth="1"/>
    <col min="12511" max="12511" width="15.33203125" style="92" bestFit="1" customWidth="1"/>
    <col min="12512" max="12512" width="13.33203125" style="92" customWidth="1"/>
    <col min="12513" max="12513" width="13.6640625" style="92" customWidth="1"/>
    <col min="12514" max="12514" width="14.109375" style="92" customWidth="1"/>
    <col min="12515" max="12515" width="13.33203125" style="92" customWidth="1"/>
    <col min="12516" max="12516" width="12" style="92" customWidth="1"/>
    <col min="12517" max="12517" width="13.109375" style="92" customWidth="1"/>
    <col min="12518" max="12518" width="15" style="92" customWidth="1"/>
    <col min="12519" max="12519" width="0" style="92" hidden="1" customWidth="1"/>
    <col min="12520" max="12522" width="13.109375" style="92" customWidth="1"/>
    <col min="12523" max="12523" width="15.33203125" style="92" bestFit="1" customWidth="1"/>
    <col min="12524" max="12524" width="11.5546875" style="92" customWidth="1"/>
    <col min="12525" max="12525" width="13" style="92" customWidth="1"/>
    <col min="12526" max="12526" width="19.6640625" style="92" customWidth="1"/>
    <col min="12527" max="12527" width="12.33203125" style="92" bestFit="1" customWidth="1"/>
    <col min="12528" max="12528" width="19.5546875" style="92" customWidth="1"/>
    <col min="12529" max="12529" width="14.88671875" style="92" customWidth="1"/>
    <col min="12530" max="12530" width="15" style="92" bestFit="1" customWidth="1"/>
    <col min="12531" max="12531" width="17.44140625" style="92" customWidth="1"/>
    <col min="12532" max="12532" width="13.109375" style="92" customWidth="1"/>
    <col min="12533" max="12533" width="12.5546875" style="92" customWidth="1"/>
    <col min="12534" max="12534" width="13.109375" style="92" customWidth="1"/>
    <col min="12535" max="12535" width="8.88671875" style="92"/>
    <col min="12536" max="12536" width="14.6640625" style="92" customWidth="1"/>
    <col min="12537" max="12537" width="11.44140625" style="92" customWidth="1"/>
    <col min="12538" max="12538" width="11.109375" style="92" customWidth="1"/>
    <col min="12539" max="12539" width="10.44140625" style="92" customWidth="1"/>
    <col min="12540" max="12540" width="10.6640625" style="92" customWidth="1"/>
    <col min="12541" max="12541" width="11.44140625" style="92" customWidth="1"/>
    <col min="12542" max="12765" width="8.88671875" style="92"/>
    <col min="12766" max="12766" width="19.33203125" style="92" customWidth="1"/>
    <col min="12767" max="12767" width="15.33203125" style="92" bestFit="1" customWidth="1"/>
    <col min="12768" max="12768" width="13.33203125" style="92" customWidth="1"/>
    <col min="12769" max="12769" width="13.6640625" style="92" customWidth="1"/>
    <col min="12770" max="12770" width="14.109375" style="92" customWidth="1"/>
    <col min="12771" max="12771" width="13.33203125" style="92" customWidth="1"/>
    <col min="12772" max="12772" width="12" style="92" customWidth="1"/>
    <col min="12773" max="12773" width="13.109375" style="92" customWidth="1"/>
    <col min="12774" max="12774" width="15" style="92" customWidth="1"/>
    <col min="12775" max="12775" width="0" style="92" hidden="1" customWidth="1"/>
    <col min="12776" max="12778" width="13.109375" style="92" customWidth="1"/>
    <col min="12779" max="12779" width="15.33203125" style="92" bestFit="1" customWidth="1"/>
    <col min="12780" max="12780" width="11.5546875" style="92" customWidth="1"/>
    <col min="12781" max="12781" width="13" style="92" customWidth="1"/>
    <col min="12782" max="12782" width="19.6640625" style="92" customWidth="1"/>
    <col min="12783" max="12783" width="12.33203125" style="92" bestFit="1" customWidth="1"/>
    <col min="12784" max="12784" width="19.5546875" style="92" customWidth="1"/>
    <col min="12785" max="12785" width="14.88671875" style="92" customWidth="1"/>
    <col min="12786" max="12786" width="15" style="92" bestFit="1" customWidth="1"/>
    <col min="12787" max="12787" width="17.44140625" style="92" customWidth="1"/>
    <col min="12788" max="12788" width="13.109375" style="92" customWidth="1"/>
    <col min="12789" max="12789" width="12.5546875" style="92" customWidth="1"/>
    <col min="12790" max="12790" width="13.109375" style="92" customWidth="1"/>
    <col min="12791" max="12791" width="8.88671875" style="92"/>
    <col min="12792" max="12792" width="14.6640625" style="92" customWidth="1"/>
    <col min="12793" max="12793" width="11.44140625" style="92" customWidth="1"/>
    <col min="12794" max="12794" width="11.109375" style="92" customWidth="1"/>
    <col min="12795" max="12795" width="10.44140625" style="92" customWidth="1"/>
    <col min="12796" max="12796" width="10.6640625" style="92" customWidth="1"/>
    <col min="12797" max="12797" width="11.44140625" style="92" customWidth="1"/>
    <col min="12798" max="13021" width="8.88671875" style="92"/>
    <col min="13022" max="13022" width="19.33203125" style="92" customWidth="1"/>
    <col min="13023" max="13023" width="15.33203125" style="92" bestFit="1" customWidth="1"/>
    <col min="13024" max="13024" width="13.33203125" style="92" customWidth="1"/>
    <col min="13025" max="13025" width="13.6640625" style="92" customWidth="1"/>
    <col min="13026" max="13026" width="14.109375" style="92" customWidth="1"/>
    <col min="13027" max="13027" width="13.33203125" style="92" customWidth="1"/>
    <col min="13028" max="13028" width="12" style="92" customWidth="1"/>
    <col min="13029" max="13029" width="13.109375" style="92" customWidth="1"/>
    <col min="13030" max="13030" width="15" style="92" customWidth="1"/>
    <col min="13031" max="13031" width="0" style="92" hidden="1" customWidth="1"/>
    <col min="13032" max="13034" width="13.109375" style="92" customWidth="1"/>
    <col min="13035" max="13035" width="15.33203125" style="92" bestFit="1" customWidth="1"/>
    <col min="13036" max="13036" width="11.5546875" style="92" customWidth="1"/>
    <col min="13037" max="13037" width="13" style="92" customWidth="1"/>
    <col min="13038" max="13038" width="19.6640625" style="92" customWidth="1"/>
    <col min="13039" max="13039" width="12.33203125" style="92" bestFit="1" customWidth="1"/>
    <col min="13040" max="13040" width="19.5546875" style="92" customWidth="1"/>
    <col min="13041" max="13041" width="14.88671875" style="92" customWidth="1"/>
    <col min="13042" max="13042" width="15" style="92" bestFit="1" customWidth="1"/>
    <col min="13043" max="13043" width="17.44140625" style="92" customWidth="1"/>
    <col min="13044" max="13044" width="13.109375" style="92" customWidth="1"/>
    <col min="13045" max="13045" width="12.5546875" style="92" customWidth="1"/>
    <col min="13046" max="13046" width="13.109375" style="92" customWidth="1"/>
    <col min="13047" max="13047" width="8.88671875" style="92"/>
    <col min="13048" max="13048" width="14.6640625" style="92" customWidth="1"/>
    <col min="13049" max="13049" width="11.44140625" style="92" customWidth="1"/>
    <col min="13050" max="13050" width="11.109375" style="92" customWidth="1"/>
    <col min="13051" max="13051" width="10.44140625" style="92" customWidth="1"/>
    <col min="13052" max="13052" width="10.6640625" style="92" customWidth="1"/>
    <col min="13053" max="13053" width="11.44140625" style="92" customWidth="1"/>
    <col min="13054" max="13277" width="8.88671875" style="92"/>
    <col min="13278" max="13278" width="19.33203125" style="92" customWidth="1"/>
    <col min="13279" max="13279" width="15.33203125" style="92" bestFit="1" customWidth="1"/>
    <col min="13280" max="13280" width="13.33203125" style="92" customWidth="1"/>
    <col min="13281" max="13281" width="13.6640625" style="92" customWidth="1"/>
    <col min="13282" max="13282" width="14.109375" style="92" customWidth="1"/>
    <col min="13283" max="13283" width="13.33203125" style="92" customWidth="1"/>
    <col min="13284" max="13284" width="12" style="92" customWidth="1"/>
    <col min="13285" max="13285" width="13.109375" style="92" customWidth="1"/>
    <col min="13286" max="13286" width="15" style="92" customWidth="1"/>
    <col min="13287" max="13287" width="0" style="92" hidden="1" customWidth="1"/>
    <col min="13288" max="13290" width="13.109375" style="92" customWidth="1"/>
    <col min="13291" max="13291" width="15.33203125" style="92" bestFit="1" customWidth="1"/>
    <col min="13292" max="13292" width="11.5546875" style="92" customWidth="1"/>
    <col min="13293" max="13293" width="13" style="92" customWidth="1"/>
    <col min="13294" max="13294" width="19.6640625" style="92" customWidth="1"/>
    <col min="13295" max="13295" width="12.33203125" style="92" bestFit="1" customWidth="1"/>
    <col min="13296" max="13296" width="19.5546875" style="92" customWidth="1"/>
    <col min="13297" max="13297" width="14.88671875" style="92" customWidth="1"/>
    <col min="13298" max="13298" width="15" style="92" bestFit="1" customWidth="1"/>
    <col min="13299" max="13299" width="17.44140625" style="92" customWidth="1"/>
    <col min="13300" max="13300" width="13.109375" style="92" customWidth="1"/>
    <col min="13301" max="13301" width="12.5546875" style="92" customWidth="1"/>
    <col min="13302" max="13302" width="13.109375" style="92" customWidth="1"/>
    <col min="13303" max="13303" width="8.88671875" style="92"/>
    <col min="13304" max="13304" width="14.6640625" style="92" customWidth="1"/>
    <col min="13305" max="13305" width="11.44140625" style="92" customWidth="1"/>
    <col min="13306" max="13306" width="11.109375" style="92" customWidth="1"/>
    <col min="13307" max="13307" width="10.44140625" style="92" customWidth="1"/>
    <col min="13308" max="13308" width="10.6640625" style="92" customWidth="1"/>
    <col min="13309" max="13309" width="11.44140625" style="92" customWidth="1"/>
    <col min="13310" max="13533" width="8.88671875" style="92"/>
    <col min="13534" max="13534" width="19.33203125" style="92" customWidth="1"/>
    <col min="13535" max="13535" width="15.33203125" style="92" bestFit="1" customWidth="1"/>
    <col min="13536" max="13536" width="13.33203125" style="92" customWidth="1"/>
    <col min="13537" max="13537" width="13.6640625" style="92" customWidth="1"/>
    <col min="13538" max="13538" width="14.109375" style="92" customWidth="1"/>
    <col min="13539" max="13539" width="13.33203125" style="92" customWidth="1"/>
    <col min="13540" max="13540" width="12" style="92" customWidth="1"/>
    <col min="13541" max="13541" width="13.109375" style="92" customWidth="1"/>
    <col min="13542" max="13542" width="15" style="92" customWidth="1"/>
    <col min="13543" max="13543" width="0" style="92" hidden="1" customWidth="1"/>
    <col min="13544" max="13546" width="13.109375" style="92" customWidth="1"/>
    <col min="13547" max="13547" width="15.33203125" style="92" bestFit="1" customWidth="1"/>
    <col min="13548" max="13548" width="11.5546875" style="92" customWidth="1"/>
    <col min="13549" max="13549" width="13" style="92" customWidth="1"/>
    <col min="13550" max="13550" width="19.6640625" style="92" customWidth="1"/>
    <col min="13551" max="13551" width="12.33203125" style="92" bestFit="1" customWidth="1"/>
    <col min="13552" max="13552" width="19.5546875" style="92" customWidth="1"/>
    <col min="13553" max="13553" width="14.88671875" style="92" customWidth="1"/>
    <col min="13554" max="13554" width="15" style="92" bestFit="1" customWidth="1"/>
    <col min="13555" max="13555" width="17.44140625" style="92" customWidth="1"/>
    <col min="13556" max="13556" width="13.109375" style="92" customWidth="1"/>
    <col min="13557" max="13557" width="12.5546875" style="92" customWidth="1"/>
    <col min="13558" max="13558" width="13.109375" style="92" customWidth="1"/>
    <col min="13559" max="13559" width="8.88671875" style="92"/>
    <col min="13560" max="13560" width="14.6640625" style="92" customWidth="1"/>
    <col min="13561" max="13561" width="11.44140625" style="92" customWidth="1"/>
    <col min="13562" max="13562" width="11.109375" style="92" customWidth="1"/>
    <col min="13563" max="13563" width="10.44140625" style="92" customWidth="1"/>
    <col min="13564" max="13564" width="10.6640625" style="92" customWidth="1"/>
    <col min="13565" max="13565" width="11.44140625" style="92" customWidth="1"/>
    <col min="13566" max="13789" width="8.88671875" style="92"/>
    <col min="13790" max="13790" width="19.33203125" style="92" customWidth="1"/>
    <col min="13791" max="13791" width="15.33203125" style="92" bestFit="1" customWidth="1"/>
    <col min="13792" max="13792" width="13.33203125" style="92" customWidth="1"/>
    <col min="13793" max="13793" width="13.6640625" style="92" customWidth="1"/>
    <col min="13794" max="13794" width="14.109375" style="92" customWidth="1"/>
    <col min="13795" max="13795" width="13.33203125" style="92" customWidth="1"/>
    <col min="13796" max="13796" width="12" style="92" customWidth="1"/>
    <col min="13797" max="13797" width="13.109375" style="92" customWidth="1"/>
    <col min="13798" max="13798" width="15" style="92" customWidth="1"/>
    <col min="13799" max="13799" width="0" style="92" hidden="1" customWidth="1"/>
    <col min="13800" max="13802" width="13.109375" style="92" customWidth="1"/>
    <col min="13803" max="13803" width="15.33203125" style="92" bestFit="1" customWidth="1"/>
    <col min="13804" max="13804" width="11.5546875" style="92" customWidth="1"/>
    <col min="13805" max="13805" width="13" style="92" customWidth="1"/>
    <col min="13806" max="13806" width="19.6640625" style="92" customWidth="1"/>
    <col min="13807" max="13807" width="12.33203125" style="92" bestFit="1" customWidth="1"/>
    <col min="13808" max="13808" width="19.5546875" style="92" customWidth="1"/>
    <col min="13809" max="13809" width="14.88671875" style="92" customWidth="1"/>
    <col min="13810" max="13810" width="15" style="92" bestFit="1" customWidth="1"/>
    <col min="13811" max="13811" width="17.44140625" style="92" customWidth="1"/>
    <col min="13812" max="13812" width="13.109375" style="92" customWidth="1"/>
    <col min="13813" max="13813" width="12.5546875" style="92" customWidth="1"/>
    <col min="13814" max="13814" width="13.109375" style="92" customWidth="1"/>
    <col min="13815" max="13815" width="8.88671875" style="92"/>
    <col min="13816" max="13816" width="14.6640625" style="92" customWidth="1"/>
    <col min="13817" max="13817" width="11.44140625" style="92" customWidth="1"/>
    <col min="13818" max="13818" width="11.109375" style="92" customWidth="1"/>
    <col min="13819" max="13819" width="10.44140625" style="92" customWidth="1"/>
    <col min="13820" max="13820" width="10.6640625" style="92" customWidth="1"/>
    <col min="13821" max="13821" width="11.44140625" style="92" customWidth="1"/>
    <col min="13822" max="14045" width="8.88671875" style="92"/>
    <col min="14046" max="14046" width="19.33203125" style="92" customWidth="1"/>
    <col min="14047" max="14047" width="15.33203125" style="92" bestFit="1" customWidth="1"/>
    <col min="14048" max="14048" width="13.33203125" style="92" customWidth="1"/>
    <col min="14049" max="14049" width="13.6640625" style="92" customWidth="1"/>
    <col min="14050" max="14050" width="14.109375" style="92" customWidth="1"/>
    <col min="14051" max="14051" width="13.33203125" style="92" customWidth="1"/>
    <col min="14052" max="14052" width="12" style="92" customWidth="1"/>
    <col min="14053" max="14053" width="13.109375" style="92" customWidth="1"/>
    <col min="14054" max="14054" width="15" style="92" customWidth="1"/>
    <col min="14055" max="14055" width="0" style="92" hidden="1" customWidth="1"/>
    <col min="14056" max="14058" width="13.109375" style="92" customWidth="1"/>
    <col min="14059" max="14059" width="15.33203125" style="92" bestFit="1" customWidth="1"/>
    <col min="14060" max="14060" width="11.5546875" style="92" customWidth="1"/>
    <col min="14061" max="14061" width="13" style="92" customWidth="1"/>
    <col min="14062" max="14062" width="19.6640625" style="92" customWidth="1"/>
    <col min="14063" max="14063" width="12.33203125" style="92" bestFit="1" customWidth="1"/>
    <col min="14064" max="14064" width="19.5546875" style="92" customWidth="1"/>
    <col min="14065" max="14065" width="14.88671875" style="92" customWidth="1"/>
    <col min="14066" max="14066" width="15" style="92" bestFit="1" customWidth="1"/>
    <col min="14067" max="14067" width="17.44140625" style="92" customWidth="1"/>
    <col min="14068" max="14068" width="13.109375" style="92" customWidth="1"/>
    <col min="14069" max="14069" width="12.5546875" style="92" customWidth="1"/>
    <col min="14070" max="14070" width="13.109375" style="92" customWidth="1"/>
    <col min="14071" max="14071" width="8.88671875" style="92"/>
    <col min="14072" max="14072" width="14.6640625" style="92" customWidth="1"/>
    <col min="14073" max="14073" width="11.44140625" style="92" customWidth="1"/>
    <col min="14074" max="14074" width="11.109375" style="92" customWidth="1"/>
    <col min="14075" max="14075" width="10.44140625" style="92" customWidth="1"/>
    <col min="14076" max="14076" width="10.6640625" style="92" customWidth="1"/>
    <col min="14077" max="14077" width="11.44140625" style="92" customWidth="1"/>
    <col min="14078" max="14301" width="8.88671875" style="92"/>
    <col min="14302" max="14302" width="19.33203125" style="92" customWidth="1"/>
    <col min="14303" max="14303" width="15.33203125" style="92" bestFit="1" customWidth="1"/>
    <col min="14304" max="14304" width="13.33203125" style="92" customWidth="1"/>
    <col min="14305" max="14305" width="13.6640625" style="92" customWidth="1"/>
    <col min="14306" max="14306" width="14.109375" style="92" customWidth="1"/>
    <col min="14307" max="14307" width="13.33203125" style="92" customWidth="1"/>
    <col min="14308" max="14308" width="12" style="92" customWidth="1"/>
    <col min="14309" max="14309" width="13.109375" style="92" customWidth="1"/>
    <col min="14310" max="14310" width="15" style="92" customWidth="1"/>
    <col min="14311" max="14311" width="0" style="92" hidden="1" customWidth="1"/>
    <col min="14312" max="14314" width="13.109375" style="92" customWidth="1"/>
    <col min="14315" max="14315" width="15.33203125" style="92" bestFit="1" customWidth="1"/>
    <col min="14316" max="14316" width="11.5546875" style="92" customWidth="1"/>
    <col min="14317" max="14317" width="13" style="92" customWidth="1"/>
    <col min="14318" max="14318" width="19.6640625" style="92" customWidth="1"/>
    <col min="14319" max="14319" width="12.33203125" style="92" bestFit="1" customWidth="1"/>
    <col min="14320" max="14320" width="19.5546875" style="92" customWidth="1"/>
    <col min="14321" max="14321" width="14.88671875" style="92" customWidth="1"/>
    <col min="14322" max="14322" width="15" style="92" bestFit="1" customWidth="1"/>
    <col min="14323" max="14323" width="17.44140625" style="92" customWidth="1"/>
    <col min="14324" max="14324" width="13.109375" style="92" customWidth="1"/>
    <col min="14325" max="14325" width="12.5546875" style="92" customWidth="1"/>
    <col min="14326" max="14326" width="13.109375" style="92" customWidth="1"/>
    <col min="14327" max="14327" width="8.88671875" style="92"/>
    <col min="14328" max="14328" width="14.6640625" style="92" customWidth="1"/>
    <col min="14329" max="14329" width="11.44140625" style="92" customWidth="1"/>
    <col min="14330" max="14330" width="11.109375" style="92" customWidth="1"/>
    <col min="14331" max="14331" width="10.44140625" style="92" customWidth="1"/>
    <col min="14332" max="14332" width="10.6640625" style="92" customWidth="1"/>
    <col min="14333" max="14333" width="11.44140625" style="92" customWidth="1"/>
    <col min="14334" max="14557" width="8.88671875" style="92"/>
    <col min="14558" max="14558" width="19.33203125" style="92" customWidth="1"/>
    <col min="14559" max="14559" width="15.33203125" style="92" bestFit="1" customWidth="1"/>
    <col min="14560" max="14560" width="13.33203125" style="92" customWidth="1"/>
    <col min="14561" max="14561" width="13.6640625" style="92" customWidth="1"/>
    <col min="14562" max="14562" width="14.109375" style="92" customWidth="1"/>
    <col min="14563" max="14563" width="13.33203125" style="92" customWidth="1"/>
    <col min="14564" max="14564" width="12" style="92" customWidth="1"/>
    <col min="14565" max="14565" width="13.109375" style="92" customWidth="1"/>
    <col min="14566" max="14566" width="15" style="92" customWidth="1"/>
    <col min="14567" max="14567" width="0" style="92" hidden="1" customWidth="1"/>
    <col min="14568" max="14570" width="13.109375" style="92" customWidth="1"/>
    <col min="14571" max="14571" width="15.33203125" style="92" bestFit="1" customWidth="1"/>
    <col min="14572" max="14572" width="11.5546875" style="92" customWidth="1"/>
    <col min="14573" max="14573" width="13" style="92" customWidth="1"/>
    <col min="14574" max="14574" width="19.6640625" style="92" customWidth="1"/>
    <col min="14575" max="14575" width="12.33203125" style="92" bestFit="1" customWidth="1"/>
    <col min="14576" max="14576" width="19.5546875" style="92" customWidth="1"/>
    <col min="14577" max="14577" width="14.88671875" style="92" customWidth="1"/>
    <col min="14578" max="14578" width="15" style="92" bestFit="1" customWidth="1"/>
    <col min="14579" max="14579" width="17.44140625" style="92" customWidth="1"/>
    <col min="14580" max="14580" width="13.109375" style="92" customWidth="1"/>
    <col min="14581" max="14581" width="12.5546875" style="92" customWidth="1"/>
    <col min="14582" max="14582" width="13.109375" style="92" customWidth="1"/>
    <col min="14583" max="14583" width="8.88671875" style="92"/>
    <col min="14584" max="14584" width="14.6640625" style="92" customWidth="1"/>
    <col min="14585" max="14585" width="11.44140625" style="92" customWidth="1"/>
    <col min="14586" max="14586" width="11.109375" style="92" customWidth="1"/>
    <col min="14587" max="14587" width="10.44140625" style="92" customWidth="1"/>
    <col min="14588" max="14588" width="10.6640625" style="92" customWidth="1"/>
    <col min="14589" max="14589" width="11.44140625" style="92" customWidth="1"/>
    <col min="14590" max="14813" width="8.88671875" style="92"/>
    <col min="14814" max="14814" width="19.33203125" style="92" customWidth="1"/>
    <col min="14815" max="14815" width="15.33203125" style="92" bestFit="1" customWidth="1"/>
    <col min="14816" max="14816" width="13.33203125" style="92" customWidth="1"/>
    <col min="14817" max="14817" width="13.6640625" style="92" customWidth="1"/>
    <col min="14818" max="14818" width="14.109375" style="92" customWidth="1"/>
    <col min="14819" max="14819" width="13.33203125" style="92" customWidth="1"/>
    <col min="14820" max="14820" width="12" style="92" customWidth="1"/>
    <col min="14821" max="14821" width="13.109375" style="92" customWidth="1"/>
    <col min="14822" max="14822" width="15" style="92" customWidth="1"/>
    <col min="14823" max="14823" width="0" style="92" hidden="1" customWidth="1"/>
    <col min="14824" max="14826" width="13.109375" style="92" customWidth="1"/>
    <col min="14827" max="14827" width="15.33203125" style="92" bestFit="1" customWidth="1"/>
    <col min="14828" max="14828" width="11.5546875" style="92" customWidth="1"/>
    <col min="14829" max="14829" width="13" style="92" customWidth="1"/>
    <col min="14830" max="14830" width="19.6640625" style="92" customWidth="1"/>
    <col min="14831" max="14831" width="12.33203125" style="92" bestFit="1" customWidth="1"/>
    <col min="14832" max="14832" width="19.5546875" style="92" customWidth="1"/>
    <col min="14833" max="14833" width="14.88671875" style="92" customWidth="1"/>
    <col min="14834" max="14834" width="15" style="92" bestFit="1" customWidth="1"/>
    <col min="14835" max="14835" width="17.44140625" style="92" customWidth="1"/>
    <col min="14836" max="14836" width="13.109375" style="92" customWidth="1"/>
    <col min="14837" max="14837" width="12.5546875" style="92" customWidth="1"/>
    <col min="14838" max="14838" width="13.109375" style="92" customWidth="1"/>
    <col min="14839" max="14839" width="8.88671875" style="92"/>
    <col min="14840" max="14840" width="14.6640625" style="92" customWidth="1"/>
    <col min="14841" max="14841" width="11.44140625" style="92" customWidth="1"/>
    <col min="14842" max="14842" width="11.109375" style="92" customWidth="1"/>
    <col min="14843" max="14843" width="10.44140625" style="92" customWidth="1"/>
    <col min="14844" max="14844" width="10.6640625" style="92" customWidth="1"/>
    <col min="14845" max="14845" width="11.44140625" style="92" customWidth="1"/>
    <col min="14846" max="15069" width="8.88671875" style="92"/>
    <col min="15070" max="15070" width="19.33203125" style="92" customWidth="1"/>
    <col min="15071" max="15071" width="15.33203125" style="92" bestFit="1" customWidth="1"/>
    <col min="15072" max="15072" width="13.33203125" style="92" customWidth="1"/>
    <col min="15073" max="15073" width="13.6640625" style="92" customWidth="1"/>
    <col min="15074" max="15074" width="14.109375" style="92" customWidth="1"/>
    <col min="15075" max="15075" width="13.33203125" style="92" customWidth="1"/>
    <col min="15076" max="15076" width="12" style="92" customWidth="1"/>
    <col min="15077" max="15077" width="13.109375" style="92" customWidth="1"/>
    <col min="15078" max="15078" width="15" style="92" customWidth="1"/>
    <col min="15079" max="15079" width="0" style="92" hidden="1" customWidth="1"/>
    <col min="15080" max="15082" width="13.109375" style="92" customWidth="1"/>
    <col min="15083" max="15083" width="15.33203125" style="92" bestFit="1" customWidth="1"/>
    <col min="15084" max="15084" width="11.5546875" style="92" customWidth="1"/>
    <col min="15085" max="15085" width="13" style="92" customWidth="1"/>
    <col min="15086" max="15086" width="19.6640625" style="92" customWidth="1"/>
    <col min="15087" max="15087" width="12.33203125" style="92" bestFit="1" customWidth="1"/>
    <col min="15088" max="15088" width="19.5546875" style="92" customWidth="1"/>
    <col min="15089" max="15089" width="14.88671875" style="92" customWidth="1"/>
    <col min="15090" max="15090" width="15" style="92" bestFit="1" customWidth="1"/>
    <col min="15091" max="15091" width="17.44140625" style="92" customWidth="1"/>
    <col min="15092" max="15092" width="13.109375" style="92" customWidth="1"/>
    <col min="15093" max="15093" width="12.5546875" style="92" customWidth="1"/>
    <col min="15094" max="15094" width="13.109375" style="92" customWidth="1"/>
    <col min="15095" max="15095" width="8.88671875" style="92"/>
    <col min="15096" max="15096" width="14.6640625" style="92" customWidth="1"/>
    <col min="15097" max="15097" width="11.44140625" style="92" customWidth="1"/>
    <col min="15098" max="15098" width="11.109375" style="92" customWidth="1"/>
    <col min="15099" max="15099" width="10.44140625" style="92" customWidth="1"/>
    <col min="15100" max="15100" width="10.6640625" style="92" customWidth="1"/>
    <col min="15101" max="15101" width="11.44140625" style="92" customWidth="1"/>
    <col min="15102" max="15325" width="8.88671875" style="92"/>
    <col min="15326" max="15326" width="19.33203125" style="92" customWidth="1"/>
    <col min="15327" max="15327" width="15.33203125" style="92" bestFit="1" customWidth="1"/>
    <col min="15328" max="15328" width="13.33203125" style="92" customWidth="1"/>
    <col min="15329" max="15329" width="13.6640625" style="92" customWidth="1"/>
    <col min="15330" max="15330" width="14.109375" style="92" customWidth="1"/>
    <col min="15331" max="15331" width="13.33203125" style="92" customWidth="1"/>
    <col min="15332" max="15332" width="12" style="92" customWidth="1"/>
    <col min="15333" max="15333" width="13.109375" style="92" customWidth="1"/>
    <col min="15334" max="15334" width="15" style="92" customWidth="1"/>
    <col min="15335" max="15335" width="0" style="92" hidden="1" customWidth="1"/>
    <col min="15336" max="15338" width="13.109375" style="92" customWidth="1"/>
    <col min="15339" max="15339" width="15.33203125" style="92" bestFit="1" customWidth="1"/>
    <col min="15340" max="15340" width="11.5546875" style="92" customWidth="1"/>
    <col min="15341" max="15341" width="13" style="92" customWidth="1"/>
    <col min="15342" max="15342" width="19.6640625" style="92" customWidth="1"/>
    <col min="15343" max="15343" width="12.33203125" style="92" bestFit="1" customWidth="1"/>
    <col min="15344" max="15344" width="19.5546875" style="92" customWidth="1"/>
    <col min="15345" max="15345" width="14.88671875" style="92" customWidth="1"/>
    <col min="15346" max="15346" width="15" style="92" bestFit="1" customWidth="1"/>
    <col min="15347" max="15347" width="17.44140625" style="92" customWidth="1"/>
    <col min="15348" max="15348" width="13.109375" style="92" customWidth="1"/>
    <col min="15349" max="15349" width="12.5546875" style="92" customWidth="1"/>
    <col min="15350" max="15350" width="13.109375" style="92" customWidth="1"/>
    <col min="15351" max="15351" width="8.88671875" style="92"/>
    <col min="15352" max="15352" width="14.6640625" style="92" customWidth="1"/>
    <col min="15353" max="15353" width="11.44140625" style="92" customWidth="1"/>
    <col min="15354" max="15354" width="11.109375" style="92" customWidth="1"/>
    <col min="15355" max="15355" width="10.44140625" style="92" customWidth="1"/>
    <col min="15356" max="15356" width="10.6640625" style="92" customWidth="1"/>
    <col min="15357" max="15357" width="11.44140625" style="92" customWidth="1"/>
    <col min="15358" max="15581" width="8.88671875" style="92"/>
    <col min="15582" max="15582" width="19.33203125" style="92" customWidth="1"/>
    <col min="15583" max="15583" width="15.33203125" style="92" bestFit="1" customWidth="1"/>
    <col min="15584" max="15584" width="13.33203125" style="92" customWidth="1"/>
    <col min="15585" max="15585" width="13.6640625" style="92" customWidth="1"/>
    <col min="15586" max="15586" width="14.109375" style="92" customWidth="1"/>
    <col min="15587" max="15587" width="13.33203125" style="92" customWidth="1"/>
    <col min="15588" max="15588" width="12" style="92" customWidth="1"/>
    <col min="15589" max="15589" width="13.109375" style="92" customWidth="1"/>
    <col min="15590" max="15590" width="15" style="92" customWidth="1"/>
    <col min="15591" max="15591" width="0" style="92" hidden="1" customWidth="1"/>
    <col min="15592" max="15594" width="13.109375" style="92" customWidth="1"/>
    <col min="15595" max="15595" width="15.33203125" style="92" bestFit="1" customWidth="1"/>
    <col min="15596" max="15596" width="11.5546875" style="92" customWidth="1"/>
    <col min="15597" max="15597" width="13" style="92" customWidth="1"/>
    <col min="15598" max="15598" width="19.6640625" style="92" customWidth="1"/>
    <col min="15599" max="15599" width="12.33203125" style="92" bestFit="1" customWidth="1"/>
    <col min="15600" max="15600" width="19.5546875" style="92" customWidth="1"/>
    <col min="15601" max="15601" width="14.88671875" style="92" customWidth="1"/>
    <col min="15602" max="15602" width="15" style="92" bestFit="1" customWidth="1"/>
    <col min="15603" max="15603" width="17.44140625" style="92" customWidth="1"/>
    <col min="15604" max="15604" width="13.109375" style="92" customWidth="1"/>
    <col min="15605" max="15605" width="12.5546875" style="92" customWidth="1"/>
    <col min="15606" max="15606" width="13.109375" style="92" customWidth="1"/>
    <col min="15607" max="15607" width="8.88671875" style="92"/>
    <col min="15608" max="15608" width="14.6640625" style="92" customWidth="1"/>
    <col min="15609" max="15609" width="11.44140625" style="92" customWidth="1"/>
    <col min="15610" max="15610" width="11.109375" style="92" customWidth="1"/>
    <col min="15611" max="15611" width="10.44140625" style="92" customWidth="1"/>
    <col min="15612" max="15612" width="10.6640625" style="92" customWidth="1"/>
    <col min="15613" max="15613" width="11.44140625" style="92" customWidth="1"/>
    <col min="15614" max="15837" width="8.88671875" style="92"/>
    <col min="15838" max="15838" width="19.33203125" style="92" customWidth="1"/>
    <col min="15839" max="15839" width="15.33203125" style="92" bestFit="1" customWidth="1"/>
    <col min="15840" max="15840" width="13.33203125" style="92" customWidth="1"/>
    <col min="15841" max="15841" width="13.6640625" style="92" customWidth="1"/>
    <col min="15842" max="15842" width="14.109375" style="92" customWidth="1"/>
    <col min="15843" max="15843" width="13.33203125" style="92" customWidth="1"/>
    <col min="15844" max="15844" width="12" style="92" customWidth="1"/>
    <col min="15845" max="15845" width="13.109375" style="92" customWidth="1"/>
    <col min="15846" max="15846" width="15" style="92" customWidth="1"/>
    <col min="15847" max="15847" width="0" style="92" hidden="1" customWidth="1"/>
    <col min="15848" max="15850" width="13.109375" style="92" customWidth="1"/>
    <col min="15851" max="15851" width="15.33203125" style="92" bestFit="1" customWidth="1"/>
    <col min="15852" max="15852" width="11.5546875" style="92" customWidth="1"/>
    <col min="15853" max="15853" width="13" style="92" customWidth="1"/>
    <col min="15854" max="15854" width="19.6640625" style="92" customWidth="1"/>
    <col min="15855" max="15855" width="12.33203125" style="92" bestFit="1" customWidth="1"/>
    <col min="15856" max="15856" width="19.5546875" style="92" customWidth="1"/>
    <col min="15857" max="15857" width="14.88671875" style="92" customWidth="1"/>
    <col min="15858" max="15858" width="15" style="92" bestFit="1" customWidth="1"/>
    <col min="15859" max="15859" width="17.44140625" style="92" customWidth="1"/>
    <col min="15860" max="15860" width="13.109375" style="92" customWidth="1"/>
    <col min="15861" max="15861" width="12.5546875" style="92" customWidth="1"/>
    <col min="15862" max="15862" width="13.109375" style="92" customWidth="1"/>
    <col min="15863" max="15863" width="8.88671875" style="92"/>
    <col min="15864" max="15864" width="14.6640625" style="92" customWidth="1"/>
    <col min="15865" max="15865" width="11.44140625" style="92" customWidth="1"/>
    <col min="15866" max="15866" width="11.109375" style="92" customWidth="1"/>
    <col min="15867" max="15867" width="10.44140625" style="92" customWidth="1"/>
    <col min="15868" max="15868" width="10.6640625" style="92" customWidth="1"/>
    <col min="15869" max="15869" width="11.44140625" style="92" customWidth="1"/>
    <col min="15870" max="16093" width="8.88671875" style="92"/>
    <col min="16094" max="16094" width="19.33203125" style="92" customWidth="1"/>
    <col min="16095" max="16095" width="15.33203125" style="92" bestFit="1" customWidth="1"/>
    <col min="16096" max="16096" width="13.33203125" style="92" customWidth="1"/>
    <col min="16097" max="16097" width="13.6640625" style="92" customWidth="1"/>
    <col min="16098" max="16098" width="14.109375" style="92" customWidth="1"/>
    <col min="16099" max="16099" width="13.33203125" style="92" customWidth="1"/>
    <col min="16100" max="16100" width="12" style="92" customWidth="1"/>
    <col min="16101" max="16101" width="13.109375" style="92" customWidth="1"/>
    <col min="16102" max="16102" width="15" style="92" customWidth="1"/>
    <col min="16103" max="16103" width="0" style="92" hidden="1" customWidth="1"/>
    <col min="16104" max="16106" width="13.109375" style="92" customWidth="1"/>
    <col min="16107" max="16107" width="15.33203125" style="92" bestFit="1" customWidth="1"/>
    <col min="16108" max="16108" width="11.5546875" style="92" customWidth="1"/>
    <col min="16109" max="16109" width="13" style="92" customWidth="1"/>
    <col min="16110" max="16110" width="19.6640625" style="92" customWidth="1"/>
    <col min="16111" max="16111" width="12.33203125" style="92" bestFit="1" customWidth="1"/>
    <col min="16112" max="16112" width="19.5546875" style="92" customWidth="1"/>
    <col min="16113" max="16113" width="14.88671875" style="92" customWidth="1"/>
    <col min="16114" max="16114" width="15" style="92" bestFit="1" customWidth="1"/>
    <col min="16115" max="16115" width="17.44140625" style="92" customWidth="1"/>
    <col min="16116" max="16116" width="13.109375" style="92" customWidth="1"/>
    <col min="16117" max="16117" width="12.5546875" style="92" customWidth="1"/>
    <col min="16118" max="16118" width="13.109375" style="92" customWidth="1"/>
    <col min="16119" max="16119" width="8.88671875" style="92"/>
    <col min="16120" max="16120" width="14.6640625" style="92" customWidth="1"/>
    <col min="16121" max="16121" width="11.44140625" style="92" customWidth="1"/>
    <col min="16122" max="16122" width="11.109375" style="92" customWidth="1"/>
    <col min="16123" max="16123" width="10.44140625" style="92" customWidth="1"/>
    <col min="16124" max="16124" width="10.6640625" style="92" customWidth="1"/>
    <col min="16125" max="16125" width="11.44140625" style="92" customWidth="1"/>
    <col min="16126" max="16374" width="8.88671875" style="92"/>
    <col min="16375" max="16383" width="9.109375" style="92" customWidth="1"/>
    <col min="16384" max="16384" width="9.109375" style="92"/>
  </cols>
  <sheetData>
    <row r="1" spans="1:15" ht="13.5" customHeight="1" x14ac:dyDescent="0.25">
      <c r="A1" s="84" t="s">
        <v>172</v>
      </c>
      <c r="N1" s="91" t="s">
        <v>31</v>
      </c>
      <c r="O1" s="91"/>
    </row>
    <row r="2" spans="1:15" s="93" customFormat="1" ht="66.599999999999994" thickBot="1" x14ac:dyDescent="0.3">
      <c r="A2" s="107" t="s">
        <v>32</v>
      </c>
      <c r="B2" s="108" t="s">
        <v>141</v>
      </c>
      <c r="C2" s="108" t="s">
        <v>142</v>
      </c>
      <c r="D2" s="108" t="s">
        <v>143</v>
      </c>
      <c r="E2" s="108" t="s">
        <v>144</v>
      </c>
      <c r="F2" s="108" t="s">
        <v>145</v>
      </c>
      <c r="G2" s="108" t="s">
        <v>146</v>
      </c>
      <c r="H2" s="108" t="s">
        <v>147</v>
      </c>
      <c r="I2" s="108" t="s">
        <v>148</v>
      </c>
      <c r="J2" s="108" t="s">
        <v>149</v>
      </c>
      <c r="K2" s="108" t="s">
        <v>150</v>
      </c>
      <c r="L2" s="108" t="s">
        <v>151</v>
      </c>
      <c r="M2" s="108" t="s">
        <v>152</v>
      </c>
      <c r="N2" s="106" t="s">
        <v>33</v>
      </c>
    </row>
    <row r="3" spans="1:15" s="93" customFormat="1" ht="13.8" thickTop="1" x14ac:dyDescent="0.25">
      <c r="A3" s="94">
        <v>42005</v>
      </c>
      <c r="B3" s="115">
        <v>18026.210760000002</v>
      </c>
      <c r="C3" s="115" t="s">
        <v>153</v>
      </c>
      <c r="D3" s="115">
        <v>5230.9249899999995</v>
      </c>
      <c r="E3" s="115">
        <v>5784.8430600000002</v>
      </c>
      <c r="F3" s="115">
        <v>371391.76147000003</v>
      </c>
      <c r="G3" s="115">
        <v>5466.0405300000002</v>
      </c>
      <c r="H3" s="115">
        <v>22510.096050000004</v>
      </c>
      <c r="I3" s="115">
        <v>115980.4829</v>
      </c>
      <c r="J3" s="115">
        <v>54143.456840000006</v>
      </c>
      <c r="K3" s="115">
        <v>4284.5640299999995</v>
      </c>
      <c r="L3" s="115">
        <v>1187.3860599999998</v>
      </c>
      <c r="M3" s="115">
        <v>1797.28502</v>
      </c>
      <c r="N3" s="104">
        <f>SUM(B3:M3)</f>
        <v>605803.05171000003</v>
      </c>
    </row>
    <row r="4" spans="1:15" s="93" customFormat="1" x14ac:dyDescent="0.25">
      <c r="A4" s="95">
        <v>42036</v>
      </c>
      <c r="B4" s="113">
        <v>9984.5829400000002</v>
      </c>
      <c r="C4" s="113" t="s">
        <v>153</v>
      </c>
      <c r="D4" s="113">
        <v>5840.3784000000005</v>
      </c>
      <c r="E4" s="113">
        <v>5909.3243199999997</v>
      </c>
      <c r="F4" s="113">
        <v>355474.7843</v>
      </c>
      <c r="G4" s="113">
        <v>5235.9175200000009</v>
      </c>
      <c r="H4" s="113">
        <v>16600.752110000001</v>
      </c>
      <c r="I4" s="113">
        <v>98907.76731000001</v>
      </c>
      <c r="J4" s="113">
        <v>46595.155620000005</v>
      </c>
      <c r="K4" s="113">
        <v>4295.46306</v>
      </c>
      <c r="L4" s="113">
        <v>1110.4340300000001</v>
      </c>
      <c r="M4" s="113">
        <v>1898.9978799999999</v>
      </c>
      <c r="N4" s="104">
        <f t="shared" ref="N4:N59" si="0">SUM(B4:M4)</f>
        <v>551853.55749000004</v>
      </c>
    </row>
    <row r="5" spans="1:15" s="93" customFormat="1" x14ac:dyDescent="0.25">
      <c r="A5" s="95">
        <v>42064</v>
      </c>
      <c r="B5" s="113">
        <v>12765.344379999999</v>
      </c>
      <c r="C5" s="113" t="s">
        <v>153</v>
      </c>
      <c r="D5" s="113">
        <v>5578.5665399999998</v>
      </c>
      <c r="E5" s="113">
        <v>7779.9227000000001</v>
      </c>
      <c r="F5" s="113">
        <v>273680.89117000002</v>
      </c>
      <c r="G5" s="113">
        <v>5211.7297200000003</v>
      </c>
      <c r="H5" s="113">
        <v>15555.117390000003</v>
      </c>
      <c r="I5" s="113">
        <v>105224.34623</v>
      </c>
      <c r="J5" s="113">
        <v>44245.677459999999</v>
      </c>
      <c r="K5" s="113">
        <v>6200.0180200000004</v>
      </c>
      <c r="L5" s="113">
        <v>1121.1885</v>
      </c>
      <c r="M5" s="113">
        <v>1496.2733300000002</v>
      </c>
      <c r="N5" s="104">
        <f t="shared" si="0"/>
        <v>478859.07543999999</v>
      </c>
    </row>
    <row r="6" spans="1:15" s="93" customFormat="1" x14ac:dyDescent="0.25">
      <c r="A6" s="95">
        <v>42095</v>
      </c>
      <c r="B6" s="113">
        <v>14896.429080000002</v>
      </c>
      <c r="C6" s="113" t="s">
        <v>153</v>
      </c>
      <c r="D6" s="113">
        <v>6370.4108199999991</v>
      </c>
      <c r="E6" s="113">
        <v>5233.4273400000002</v>
      </c>
      <c r="F6" s="113">
        <v>338211.09567999997</v>
      </c>
      <c r="G6" s="113">
        <v>3783.3367800000001</v>
      </c>
      <c r="H6" s="113">
        <v>17497.908019999999</v>
      </c>
      <c r="I6" s="113">
        <v>115201.66807</v>
      </c>
      <c r="J6" s="113">
        <v>55557.358440000004</v>
      </c>
      <c r="K6" s="113">
        <v>4001.5188399999997</v>
      </c>
      <c r="L6" s="113">
        <v>928.30561</v>
      </c>
      <c r="M6" s="113">
        <v>1234.7205100000001</v>
      </c>
      <c r="N6" s="104">
        <f t="shared" si="0"/>
        <v>562916.17919000005</v>
      </c>
    </row>
    <row r="7" spans="1:15" s="93" customFormat="1" x14ac:dyDescent="0.25">
      <c r="A7" s="95">
        <v>42125</v>
      </c>
      <c r="B7" s="113">
        <v>18136.754960000006</v>
      </c>
      <c r="C7" s="113" t="s">
        <v>153</v>
      </c>
      <c r="D7" s="113">
        <v>3909.2644000000005</v>
      </c>
      <c r="E7" s="113">
        <v>4997.8586800000012</v>
      </c>
      <c r="F7" s="113">
        <v>330969.47714999993</v>
      </c>
      <c r="G7" s="113">
        <v>3885.3243900000007</v>
      </c>
      <c r="H7" s="113">
        <v>16402.750110000001</v>
      </c>
      <c r="I7" s="113">
        <v>106019.73569</v>
      </c>
      <c r="J7" s="113">
        <v>57444.223980000002</v>
      </c>
      <c r="K7" s="113">
        <v>5700.445130000001</v>
      </c>
      <c r="L7" s="113">
        <v>1038.01503</v>
      </c>
      <c r="M7" s="113">
        <v>1434.1381999999999</v>
      </c>
      <c r="N7" s="104">
        <f t="shared" si="0"/>
        <v>549937.98771999998</v>
      </c>
    </row>
    <row r="8" spans="1:15" s="93" customFormat="1" x14ac:dyDescent="0.25">
      <c r="A8" s="95">
        <v>42156</v>
      </c>
      <c r="B8" s="113">
        <v>15859.605329999999</v>
      </c>
      <c r="C8" s="113" t="s">
        <v>153</v>
      </c>
      <c r="D8" s="113">
        <v>4381.5372400000006</v>
      </c>
      <c r="E8" s="113">
        <v>3939.4986400000003</v>
      </c>
      <c r="F8" s="113">
        <v>347072.42361</v>
      </c>
      <c r="G8" s="113">
        <v>4162.1241900000005</v>
      </c>
      <c r="H8" s="113">
        <v>17593.827150000001</v>
      </c>
      <c r="I8" s="113">
        <v>110482.10153</v>
      </c>
      <c r="J8" s="113">
        <v>61816.073410000012</v>
      </c>
      <c r="K8" s="113">
        <v>10640.156719999999</v>
      </c>
      <c r="L8" s="113">
        <v>1391.0308499999999</v>
      </c>
      <c r="M8" s="113">
        <v>1778.23344</v>
      </c>
      <c r="N8" s="104">
        <f t="shared" si="0"/>
        <v>579116.61210999987</v>
      </c>
    </row>
    <row r="9" spans="1:15" s="93" customFormat="1" x14ac:dyDescent="0.25">
      <c r="A9" s="95">
        <v>42186</v>
      </c>
      <c r="B9" s="113">
        <v>16743.500189999999</v>
      </c>
      <c r="C9" s="113" t="s">
        <v>153</v>
      </c>
      <c r="D9" s="113">
        <v>4389.0682299999999</v>
      </c>
      <c r="E9" s="113">
        <v>5215.1423300000006</v>
      </c>
      <c r="F9" s="113">
        <v>295514.67263999995</v>
      </c>
      <c r="G9" s="113">
        <v>4461.2075800000011</v>
      </c>
      <c r="H9" s="113">
        <v>17298.967619999999</v>
      </c>
      <c r="I9" s="113">
        <v>116529.85984</v>
      </c>
      <c r="J9" s="113">
        <v>65818.785230000009</v>
      </c>
      <c r="K9" s="113">
        <v>5808.0585299999993</v>
      </c>
      <c r="L9" s="113">
        <v>1564.1446000000001</v>
      </c>
      <c r="M9" s="113">
        <v>1993.38598</v>
      </c>
      <c r="N9" s="104">
        <f t="shared" si="0"/>
        <v>535336.79277000006</v>
      </c>
    </row>
    <row r="10" spans="1:15" s="93" customFormat="1" x14ac:dyDescent="0.25">
      <c r="A10" s="95">
        <v>42217</v>
      </c>
      <c r="B10" s="113">
        <v>17348.373800000005</v>
      </c>
      <c r="C10" s="113" t="s">
        <v>153</v>
      </c>
      <c r="D10" s="113">
        <v>3546.4471200000007</v>
      </c>
      <c r="E10" s="113">
        <v>7190.8363199999994</v>
      </c>
      <c r="F10" s="113">
        <v>338911.95176999999</v>
      </c>
      <c r="G10" s="113">
        <v>4413.3206600000003</v>
      </c>
      <c r="H10" s="113">
        <v>17469.202209999996</v>
      </c>
      <c r="I10" s="113">
        <v>113546.10956000001</v>
      </c>
      <c r="J10" s="113">
        <v>64700.246760000009</v>
      </c>
      <c r="K10" s="113">
        <v>6871.3801400000002</v>
      </c>
      <c r="L10" s="113">
        <v>1859.1264000000001</v>
      </c>
      <c r="M10" s="113">
        <v>1694.37366</v>
      </c>
      <c r="N10" s="104">
        <f t="shared" si="0"/>
        <v>577551.36840000004</v>
      </c>
    </row>
    <row r="11" spans="1:15" s="93" customFormat="1" x14ac:dyDescent="0.25">
      <c r="A11" s="95">
        <v>42248</v>
      </c>
      <c r="B11" s="113">
        <v>15639.18031</v>
      </c>
      <c r="C11" s="113" t="s">
        <v>153</v>
      </c>
      <c r="D11" s="113">
        <v>3492.39543</v>
      </c>
      <c r="E11" s="113">
        <v>7430.9709600000006</v>
      </c>
      <c r="F11" s="113">
        <v>337070.89687</v>
      </c>
      <c r="G11" s="113">
        <v>5770.7002200000006</v>
      </c>
      <c r="H11" s="113">
        <v>18003.591459999996</v>
      </c>
      <c r="I11" s="113">
        <v>114953.87843</v>
      </c>
      <c r="J11" s="113">
        <v>63292.917369999996</v>
      </c>
      <c r="K11" s="113">
        <v>5964.8244199999999</v>
      </c>
      <c r="L11" s="113">
        <v>1503.9161100000001</v>
      </c>
      <c r="M11" s="113">
        <v>3911.1637100000003</v>
      </c>
      <c r="N11" s="104">
        <f t="shared" si="0"/>
        <v>577034.43528999994</v>
      </c>
    </row>
    <row r="12" spans="1:15" s="93" customFormat="1" x14ac:dyDescent="0.25">
      <c r="A12" s="95">
        <v>42278</v>
      </c>
      <c r="B12" s="113">
        <v>17879.304509999998</v>
      </c>
      <c r="C12" s="113" t="s">
        <v>153</v>
      </c>
      <c r="D12" s="113">
        <v>3880.3421500000004</v>
      </c>
      <c r="E12" s="113">
        <v>7285.6343000000006</v>
      </c>
      <c r="F12" s="113">
        <v>340643.32905999996</v>
      </c>
      <c r="G12" s="113">
        <v>4634.9203900000011</v>
      </c>
      <c r="H12" s="113">
        <v>16491.698930000002</v>
      </c>
      <c r="I12" s="113">
        <v>119620.06097999999</v>
      </c>
      <c r="J12" s="113">
        <v>62533.497980000007</v>
      </c>
      <c r="K12" s="113">
        <v>6833.1984700000003</v>
      </c>
      <c r="L12" s="113">
        <v>1537.03495</v>
      </c>
      <c r="M12" s="113">
        <v>1904.3009100000002</v>
      </c>
      <c r="N12" s="104">
        <f t="shared" si="0"/>
        <v>583243.32262999995</v>
      </c>
    </row>
    <row r="13" spans="1:15" s="93" customFormat="1" x14ac:dyDescent="0.25">
      <c r="A13" s="95">
        <v>42309</v>
      </c>
      <c r="B13" s="113">
        <v>14642.77994</v>
      </c>
      <c r="C13" s="113" t="s">
        <v>153</v>
      </c>
      <c r="D13" s="113">
        <v>5178.9387200000001</v>
      </c>
      <c r="E13" s="113">
        <v>5458.0972499999998</v>
      </c>
      <c r="F13" s="113">
        <v>514395.73400999996</v>
      </c>
      <c r="G13" s="113">
        <v>4463.6715899999999</v>
      </c>
      <c r="H13" s="113">
        <v>17080.061539999999</v>
      </c>
      <c r="I13" s="113">
        <v>115568.01638</v>
      </c>
      <c r="J13" s="113">
        <v>62400.357220000005</v>
      </c>
      <c r="K13" s="113">
        <v>10739.57008</v>
      </c>
      <c r="L13" s="113">
        <v>1549.3959399999999</v>
      </c>
      <c r="M13" s="113">
        <v>1921.3515500000001</v>
      </c>
      <c r="N13" s="104">
        <f t="shared" si="0"/>
        <v>753397.97421999997</v>
      </c>
    </row>
    <row r="14" spans="1:15" s="93" customFormat="1" x14ac:dyDescent="0.25">
      <c r="A14" s="95">
        <v>42339</v>
      </c>
      <c r="B14" s="113">
        <v>17907.621660000001</v>
      </c>
      <c r="C14" s="113" t="s">
        <v>153</v>
      </c>
      <c r="D14" s="113">
        <v>4695.1516100000017</v>
      </c>
      <c r="E14" s="113">
        <v>5770.3165099999997</v>
      </c>
      <c r="F14" s="113">
        <v>288322.06471000001</v>
      </c>
      <c r="G14" s="113">
        <v>22498.000049999999</v>
      </c>
      <c r="H14" s="113">
        <v>18242.170320000001</v>
      </c>
      <c r="I14" s="113">
        <v>115773.10988</v>
      </c>
      <c r="J14" s="113">
        <v>65618.063959999999</v>
      </c>
      <c r="K14" s="113">
        <v>7427.9774100000013</v>
      </c>
      <c r="L14" s="113">
        <v>1735.8755999999996</v>
      </c>
      <c r="M14" s="113">
        <v>2117.89435</v>
      </c>
      <c r="N14" s="104">
        <f t="shared" si="0"/>
        <v>550108.24605999992</v>
      </c>
    </row>
    <row r="15" spans="1:15" s="93" customFormat="1" x14ac:dyDescent="0.25">
      <c r="A15" s="94">
        <v>42370</v>
      </c>
      <c r="B15" s="113">
        <v>15509.780749999998</v>
      </c>
      <c r="C15" s="113">
        <v>2985.39842</v>
      </c>
      <c r="D15" s="113">
        <v>5128.7264499999992</v>
      </c>
      <c r="E15" s="113">
        <v>6814.9271399999998</v>
      </c>
      <c r="F15" s="113">
        <v>393763.99650000001</v>
      </c>
      <c r="G15" s="113">
        <v>5710.6981100000003</v>
      </c>
      <c r="H15" s="113">
        <v>21298.170460000001</v>
      </c>
      <c r="I15" s="113">
        <v>117182.24183</v>
      </c>
      <c r="J15" s="113">
        <v>69412.180720000004</v>
      </c>
      <c r="K15" s="113">
        <v>5002.3935700000002</v>
      </c>
      <c r="L15" s="113">
        <v>1349.91671</v>
      </c>
      <c r="M15" s="113">
        <v>2539.7376800000002</v>
      </c>
      <c r="N15" s="104">
        <f t="shared" si="0"/>
        <v>646698.16833999997</v>
      </c>
    </row>
    <row r="16" spans="1:15" s="93" customFormat="1" x14ac:dyDescent="0.25">
      <c r="A16" s="95">
        <v>42401</v>
      </c>
      <c r="B16" s="113">
        <v>18433.781140000003</v>
      </c>
      <c r="C16" s="113">
        <v>9612.55602</v>
      </c>
      <c r="D16" s="113">
        <v>4324.0673199999992</v>
      </c>
      <c r="E16" s="113">
        <v>3708.5972400000001</v>
      </c>
      <c r="F16" s="113">
        <v>359150.22696999996</v>
      </c>
      <c r="G16" s="113">
        <v>4480.7657700000009</v>
      </c>
      <c r="H16" s="113">
        <v>15788.16056</v>
      </c>
      <c r="I16" s="113">
        <v>108101.36990000001</v>
      </c>
      <c r="J16" s="113">
        <v>64005.581570000002</v>
      </c>
      <c r="K16" s="113">
        <v>6816.8429400000014</v>
      </c>
      <c r="L16" s="113">
        <v>1866.9610300000002</v>
      </c>
      <c r="M16" s="113">
        <v>2288.5902999999998</v>
      </c>
      <c r="N16" s="104">
        <f t="shared" si="0"/>
        <v>598577.50075999997</v>
      </c>
    </row>
    <row r="17" spans="1:14" s="93" customFormat="1" x14ac:dyDescent="0.25">
      <c r="A17" s="95">
        <v>42430</v>
      </c>
      <c r="B17" s="113">
        <v>16587.042669999999</v>
      </c>
      <c r="C17" s="113">
        <v>11839.818519999999</v>
      </c>
      <c r="D17" s="113">
        <v>4274.564730000001</v>
      </c>
      <c r="E17" s="113">
        <v>4375.4668499999998</v>
      </c>
      <c r="F17" s="113">
        <v>352909.83555999998</v>
      </c>
      <c r="G17" s="113">
        <v>4705.5206099999996</v>
      </c>
      <c r="H17" s="113">
        <v>15391.020619999999</v>
      </c>
      <c r="I17" s="113">
        <v>116778.33705000002</v>
      </c>
      <c r="J17" s="113">
        <v>77291.066660000011</v>
      </c>
      <c r="K17" s="113">
        <v>7086.9768600000007</v>
      </c>
      <c r="L17" s="113">
        <v>1845.14564</v>
      </c>
      <c r="M17" s="113">
        <v>2798.5882200000001</v>
      </c>
      <c r="N17" s="104">
        <f t="shared" si="0"/>
        <v>615883.38399000012</v>
      </c>
    </row>
    <row r="18" spans="1:14" s="93" customFormat="1" x14ac:dyDescent="0.25">
      <c r="A18" s="95">
        <v>42461</v>
      </c>
      <c r="B18" s="113">
        <v>11005.25547</v>
      </c>
      <c r="C18" s="113">
        <v>13285.578549999998</v>
      </c>
      <c r="D18" s="113">
        <v>4643.9243699999997</v>
      </c>
      <c r="E18" s="113">
        <v>4399.1311000000005</v>
      </c>
      <c r="F18" s="113">
        <v>368436.47457999998</v>
      </c>
      <c r="G18" s="113">
        <v>5229.9013500000001</v>
      </c>
      <c r="H18" s="113">
        <v>16426.407690000004</v>
      </c>
      <c r="I18" s="113">
        <v>125598.38219999999</v>
      </c>
      <c r="J18" s="113">
        <v>69818.259810000003</v>
      </c>
      <c r="K18" s="113">
        <v>5421.3771499999993</v>
      </c>
      <c r="L18" s="113">
        <v>1329.83503</v>
      </c>
      <c r="M18" s="113">
        <v>2314.27763</v>
      </c>
      <c r="N18" s="104">
        <f t="shared" si="0"/>
        <v>627908.80492999987</v>
      </c>
    </row>
    <row r="19" spans="1:14" s="93" customFormat="1" x14ac:dyDescent="0.25">
      <c r="A19" s="95">
        <v>42491</v>
      </c>
      <c r="B19" s="113">
        <v>10221.579360000003</v>
      </c>
      <c r="C19" s="113">
        <v>13314.54557</v>
      </c>
      <c r="D19" s="113">
        <v>4753.0099499999997</v>
      </c>
      <c r="E19" s="113">
        <v>4605.2124899999999</v>
      </c>
      <c r="F19" s="113">
        <v>393148.43699000002</v>
      </c>
      <c r="G19" s="113">
        <v>5346.6058200000007</v>
      </c>
      <c r="H19" s="113">
        <v>16097.03722</v>
      </c>
      <c r="I19" s="113">
        <v>117169.68728999999</v>
      </c>
      <c r="J19" s="113">
        <v>75089.107630000013</v>
      </c>
      <c r="K19" s="113">
        <v>6920.8207700000003</v>
      </c>
      <c r="L19" s="113">
        <v>1780.9757100000002</v>
      </c>
      <c r="M19" s="113">
        <v>4050.3396799999996</v>
      </c>
      <c r="N19" s="104">
        <f t="shared" si="0"/>
        <v>652497.35848000005</v>
      </c>
    </row>
    <row r="20" spans="1:14" s="93" customFormat="1" x14ac:dyDescent="0.25">
      <c r="A20" s="95">
        <v>42522</v>
      </c>
      <c r="B20" s="113">
        <v>9614.8786399999972</v>
      </c>
      <c r="C20" s="113">
        <v>12739.661029999999</v>
      </c>
      <c r="D20" s="113">
        <v>5297.7967699999999</v>
      </c>
      <c r="E20" s="113">
        <v>4488.0606299999999</v>
      </c>
      <c r="F20" s="113">
        <v>390974.12185000005</v>
      </c>
      <c r="G20" s="113">
        <v>4526.4612000000016</v>
      </c>
      <c r="H20" s="113">
        <v>16853.914519999998</v>
      </c>
      <c r="I20" s="113">
        <v>121187.20183999999</v>
      </c>
      <c r="J20" s="113">
        <v>82335.775209999993</v>
      </c>
      <c r="K20" s="113">
        <v>5629.5002000000004</v>
      </c>
      <c r="L20" s="113">
        <v>1439.6463600000002</v>
      </c>
      <c r="M20" s="113">
        <v>3084.9056700000001</v>
      </c>
      <c r="N20" s="104">
        <f t="shared" si="0"/>
        <v>658171.92392000009</v>
      </c>
    </row>
    <row r="21" spans="1:14" s="93" customFormat="1" x14ac:dyDescent="0.25">
      <c r="A21" s="95">
        <v>42552</v>
      </c>
      <c r="B21" s="113">
        <v>10558.355519999999</v>
      </c>
      <c r="C21" s="113">
        <v>15291.037960000001</v>
      </c>
      <c r="D21" s="113">
        <v>5637.9933999999994</v>
      </c>
      <c r="E21" s="113">
        <v>3319.8114599999999</v>
      </c>
      <c r="F21" s="113">
        <v>386804.70588000002</v>
      </c>
      <c r="G21" s="113">
        <v>4780.1888099999996</v>
      </c>
      <c r="H21" s="113">
        <v>17200.326720000005</v>
      </c>
      <c r="I21" s="113">
        <v>120686.31041000001</v>
      </c>
      <c r="J21" s="113">
        <v>77865.42333000002</v>
      </c>
      <c r="K21" s="113">
        <v>5792.1318000000001</v>
      </c>
      <c r="L21" s="113">
        <v>1497.6872499999999</v>
      </c>
      <c r="M21" s="113">
        <v>3222.92058</v>
      </c>
      <c r="N21" s="104">
        <f t="shared" si="0"/>
        <v>652656.89312000002</v>
      </c>
    </row>
    <row r="22" spans="1:14" s="93" customFormat="1" x14ac:dyDescent="0.25">
      <c r="A22" s="95">
        <v>42583</v>
      </c>
      <c r="B22" s="113">
        <v>8434.1664499999988</v>
      </c>
      <c r="C22" s="113">
        <v>13517.83958</v>
      </c>
      <c r="D22" s="113">
        <v>4699.9374499999994</v>
      </c>
      <c r="E22" s="113">
        <v>4958.664960000001</v>
      </c>
      <c r="F22" s="113">
        <v>372698.59482</v>
      </c>
      <c r="G22" s="113">
        <v>5130.5643200000004</v>
      </c>
      <c r="H22" s="113">
        <v>17545.154910000005</v>
      </c>
      <c r="I22" s="113">
        <v>120995.44145</v>
      </c>
      <c r="J22" s="113">
        <v>71865.26797999999</v>
      </c>
      <c r="K22" s="113">
        <v>5332.0342199999986</v>
      </c>
      <c r="L22" s="113">
        <v>1217.9122400000001</v>
      </c>
      <c r="M22" s="113">
        <v>3341.0812300000007</v>
      </c>
      <c r="N22" s="104">
        <f t="shared" si="0"/>
        <v>629736.65960999997</v>
      </c>
    </row>
    <row r="23" spans="1:14" s="93" customFormat="1" x14ac:dyDescent="0.25">
      <c r="A23" s="95">
        <v>42614</v>
      </c>
      <c r="B23" s="113">
        <v>9790.2739699999966</v>
      </c>
      <c r="C23" s="113">
        <v>14236.465890000001</v>
      </c>
      <c r="D23" s="113">
        <v>5256.3408899999995</v>
      </c>
      <c r="E23" s="113">
        <v>4417.4274999999998</v>
      </c>
      <c r="F23" s="113">
        <v>358333.47795999993</v>
      </c>
      <c r="G23" s="113">
        <v>4530.8373799999999</v>
      </c>
      <c r="H23" s="113">
        <v>17095.155329999998</v>
      </c>
      <c r="I23" s="113">
        <v>129000.94212000001</v>
      </c>
      <c r="J23" s="113">
        <v>79518.516589999999</v>
      </c>
      <c r="K23" s="113">
        <v>6857.6728000000021</v>
      </c>
      <c r="L23" s="113">
        <v>1643.55339</v>
      </c>
      <c r="M23" s="113">
        <v>3117.5975700000004</v>
      </c>
      <c r="N23" s="104">
        <f t="shared" si="0"/>
        <v>633798.26139</v>
      </c>
    </row>
    <row r="24" spans="1:14" s="93" customFormat="1" x14ac:dyDescent="0.25">
      <c r="A24" s="95">
        <v>42644</v>
      </c>
      <c r="B24" s="113">
        <v>8855.2313799999993</v>
      </c>
      <c r="C24" s="113">
        <v>11741.136690000001</v>
      </c>
      <c r="D24" s="113">
        <v>5637.1733999999997</v>
      </c>
      <c r="E24" s="113">
        <v>11948.986489999999</v>
      </c>
      <c r="F24" s="113">
        <v>413395.75096999994</v>
      </c>
      <c r="G24" s="113">
        <v>5527.4787100000012</v>
      </c>
      <c r="H24" s="113">
        <v>16397.834729999999</v>
      </c>
      <c r="I24" s="113">
        <v>127529.30441</v>
      </c>
      <c r="J24" s="113">
        <v>77518.929110000012</v>
      </c>
      <c r="K24" s="113">
        <v>7420.3213800000012</v>
      </c>
      <c r="L24" s="113">
        <v>1235.7628399999999</v>
      </c>
      <c r="M24" s="113">
        <v>2795.0350700000004</v>
      </c>
      <c r="N24" s="104">
        <f t="shared" si="0"/>
        <v>690002.94517999992</v>
      </c>
    </row>
    <row r="25" spans="1:14" s="93" customFormat="1" x14ac:dyDescent="0.25">
      <c r="A25" s="95">
        <v>42675</v>
      </c>
      <c r="B25" s="113">
        <v>7999.7178400000003</v>
      </c>
      <c r="C25" s="113">
        <v>11185.158580000001</v>
      </c>
      <c r="D25" s="113">
        <v>5928.4724499999993</v>
      </c>
      <c r="E25" s="113">
        <v>5483.6670200000008</v>
      </c>
      <c r="F25" s="113">
        <v>363778.46627999999</v>
      </c>
      <c r="G25" s="113">
        <v>7729.5276400000002</v>
      </c>
      <c r="H25" s="113">
        <v>16395.79952</v>
      </c>
      <c r="I25" s="113">
        <v>134178.41685000001</v>
      </c>
      <c r="J25" s="113">
        <v>76737.950559999997</v>
      </c>
      <c r="K25" s="113">
        <v>10748.823330000001</v>
      </c>
      <c r="L25" s="113">
        <v>1013.6810100000001</v>
      </c>
      <c r="M25" s="113">
        <v>2225.4046900000003</v>
      </c>
      <c r="N25" s="104">
        <f t="shared" si="0"/>
        <v>643405.08577000001</v>
      </c>
    </row>
    <row r="26" spans="1:14" s="93" customFormat="1" x14ac:dyDescent="0.25">
      <c r="A26" s="95">
        <v>42705</v>
      </c>
      <c r="B26" s="113">
        <v>10404.153400000001</v>
      </c>
      <c r="C26" s="113">
        <v>16800.125909999999</v>
      </c>
      <c r="D26" s="113">
        <v>5998.0287400000007</v>
      </c>
      <c r="E26" s="113">
        <v>4527.9762899999996</v>
      </c>
      <c r="F26" s="113">
        <v>366768.75581000006</v>
      </c>
      <c r="G26" s="113">
        <v>12939.414030000002</v>
      </c>
      <c r="H26" s="113">
        <v>17541.78458</v>
      </c>
      <c r="I26" s="113">
        <v>134436.16297</v>
      </c>
      <c r="J26" s="113">
        <v>82700.086360000016</v>
      </c>
      <c r="K26" s="113">
        <v>6686.8404800000008</v>
      </c>
      <c r="L26" s="113">
        <v>1576.64753</v>
      </c>
      <c r="M26" s="113">
        <v>3106.90497</v>
      </c>
      <c r="N26" s="104">
        <f t="shared" si="0"/>
        <v>663486.88107000012</v>
      </c>
    </row>
    <row r="27" spans="1:14" s="93" customFormat="1" x14ac:dyDescent="0.25">
      <c r="A27" s="94">
        <v>42736</v>
      </c>
      <c r="B27" s="113">
        <v>7190.3936100000001</v>
      </c>
      <c r="C27" s="113">
        <v>15668.321109999997</v>
      </c>
      <c r="D27" s="113">
        <v>6382.4228299999995</v>
      </c>
      <c r="E27" s="113">
        <v>5989.6916500000007</v>
      </c>
      <c r="F27" s="113">
        <v>400962.80433000007</v>
      </c>
      <c r="G27" s="113">
        <v>4875.8314099999989</v>
      </c>
      <c r="H27" s="113">
        <v>21176.21026</v>
      </c>
      <c r="I27" s="113">
        <v>140779.77499999999</v>
      </c>
      <c r="J27" s="113">
        <v>79769.892170000006</v>
      </c>
      <c r="K27" s="113">
        <v>6729.1793199999993</v>
      </c>
      <c r="L27" s="113">
        <v>2039.0612800000006</v>
      </c>
      <c r="M27" s="113">
        <v>2726.77979</v>
      </c>
      <c r="N27" s="104">
        <f t="shared" si="0"/>
        <v>694290.36276000005</v>
      </c>
    </row>
    <row r="28" spans="1:14" s="93" customFormat="1" x14ac:dyDescent="0.25">
      <c r="A28" s="95">
        <v>42767</v>
      </c>
      <c r="B28" s="113">
        <v>6471.131010000001</v>
      </c>
      <c r="C28" s="113">
        <v>17196.442350000001</v>
      </c>
      <c r="D28" s="113">
        <v>4348.0229100000006</v>
      </c>
      <c r="E28" s="113">
        <v>2419.79612</v>
      </c>
      <c r="F28" s="113">
        <v>358983.24877999991</v>
      </c>
      <c r="G28" s="113">
        <v>4141.6331400000008</v>
      </c>
      <c r="H28" s="113">
        <v>15442.063210000004</v>
      </c>
      <c r="I28" s="113">
        <v>117114.84049</v>
      </c>
      <c r="J28" s="113">
        <v>70551.78188000001</v>
      </c>
      <c r="K28" s="113">
        <v>5528.0204400000011</v>
      </c>
      <c r="L28" s="113">
        <v>1760.7107699999999</v>
      </c>
      <c r="M28" s="113">
        <v>2850.13787</v>
      </c>
      <c r="N28" s="104">
        <f t="shared" si="0"/>
        <v>606807.82896999991</v>
      </c>
    </row>
    <row r="29" spans="1:14" s="93" customFormat="1" x14ac:dyDescent="0.25">
      <c r="A29" s="95">
        <v>42795</v>
      </c>
      <c r="B29" s="113">
        <v>7919.7934000000005</v>
      </c>
      <c r="C29" s="113">
        <v>17510.222430000002</v>
      </c>
      <c r="D29" s="113">
        <v>3928.3570299999997</v>
      </c>
      <c r="E29" s="113">
        <v>4153.8791299999993</v>
      </c>
      <c r="F29" s="113">
        <v>339747.08318999998</v>
      </c>
      <c r="G29" s="113">
        <v>4966.3855000000003</v>
      </c>
      <c r="H29" s="113">
        <v>15350.42828</v>
      </c>
      <c r="I29" s="113">
        <v>125669.36249000001</v>
      </c>
      <c r="J29" s="113">
        <v>83282.860089999987</v>
      </c>
      <c r="K29" s="113">
        <v>7501.2919099999981</v>
      </c>
      <c r="L29" s="113">
        <v>2101.1467700000003</v>
      </c>
      <c r="M29" s="113">
        <v>4203.1408899999997</v>
      </c>
      <c r="N29" s="104">
        <f t="shared" si="0"/>
        <v>616333.95111000002</v>
      </c>
    </row>
    <row r="30" spans="1:14" s="93" customFormat="1" x14ac:dyDescent="0.25">
      <c r="A30" s="95">
        <v>42826</v>
      </c>
      <c r="B30" s="113">
        <v>7311.4368700000014</v>
      </c>
      <c r="C30" s="113">
        <v>19052.358010000004</v>
      </c>
      <c r="D30" s="113">
        <v>4761.8191699999998</v>
      </c>
      <c r="E30" s="113">
        <v>3489.4508300000002</v>
      </c>
      <c r="F30" s="113">
        <v>355471.85988000006</v>
      </c>
      <c r="G30" s="113">
        <v>4541.494529999999</v>
      </c>
      <c r="H30" s="113">
        <v>16299.99438</v>
      </c>
      <c r="I30" s="113">
        <v>136385.67008000001</v>
      </c>
      <c r="J30" s="113">
        <v>89714.785990000019</v>
      </c>
      <c r="K30" s="113">
        <v>7493.1856200000002</v>
      </c>
      <c r="L30" s="113">
        <v>2220.6112700000003</v>
      </c>
      <c r="M30" s="113">
        <v>2845.3931500000003</v>
      </c>
      <c r="N30" s="104">
        <f t="shared" si="0"/>
        <v>649588.05978000013</v>
      </c>
    </row>
    <row r="31" spans="1:14" s="93" customFormat="1" x14ac:dyDescent="0.25">
      <c r="A31" s="95">
        <v>42856</v>
      </c>
      <c r="B31" s="113">
        <v>6708.36391</v>
      </c>
      <c r="C31" s="113">
        <v>20603.025860000002</v>
      </c>
      <c r="D31" s="113">
        <v>4176.0073599999996</v>
      </c>
      <c r="E31" s="113">
        <v>4060.8842599999998</v>
      </c>
      <c r="F31" s="113">
        <v>342146.72689000005</v>
      </c>
      <c r="G31" s="113">
        <v>4453.1712100000004</v>
      </c>
      <c r="H31" s="113">
        <v>16124.944399999998</v>
      </c>
      <c r="I31" s="113">
        <v>127565.85803</v>
      </c>
      <c r="J31" s="113">
        <v>88615.74516000002</v>
      </c>
      <c r="K31" s="113">
        <v>8113.6192900000005</v>
      </c>
      <c r="L31" s="113">
        <v>2531.7165</v>
      </c>
      <c r="M31" s="113">
        <v>2981.4607500000002</v>
      </c>
      <c r="N31" s="104">
        <f t="shared" si="0"/>
        <v>628081.52361999999</v>
      </c>
    </row>
    <row r="32" spans="1:14" s="93" customFormat="1" x14ac:dyDescent="0.25">
      <c r="A32" s="95">
        <v>42887</v>
      </c>
      <c r="B32" s="113">
        <v>7677.4672600000013</v>
      </c>
      <c r="C32" s="113">
        <v>17536.641350000002</v>
      </c>
      <c r="D32" s="113">
        <v>5471.3963999999996</v>
      </c>
      <c r="E32" s="113">
        <v>4333.6752400000005</v>
      </c>
      <c r="F32" s="113">
        <v>358532.47913000005</v>
      </c>
      <c r="G32" s="113">
        <v>4669.6924900000004</v>
      </c>
      <c r="H32" s="113">
        <v>17527.861639999999</v>
      </c>
      <c r="I32" s="113">
        <v>135684.54279000001</v>
      </c>
      <c r="J32" s="113">
        <v>97095.061109999995</v>
      </c>
      <c r="K32" s="113">
        <v>7074.585680000001</v>
      </c>
      <c r="L32" s="113">
        <v>2183.8750299999992</v>
      </c>
      <c r="M32" s="113">
        <v>2973.2854100000004</v>
      </c>
      <c r="N32" s="104">
        <f t="shared" si="0"/>
        <v>660760.56353000016</v>
      </c>
    </row>
    <row r="33" spans="1:14" s="93" customFormat="1" x14ac:dyDescent="0.25">
      <c r="A33" s="95">
        <v>42917</v>
      </c>
      <c r="B33" s="113">
        <v>5137.73801</v>
      </c>
      <c r="C33" s="113">
        <v>21990.373409999997</v>
      </c>
      <c r="D33" s="113">
        <v>4937.2173000000003</v>
      </c>
      <c r="E33" s="113">
        <v>3037.7077600000002</v>
      </c>
      <c r="F33" s="113">
        <v>358604.92574999988</v>
      </c>
      <c r="G33" s="113">
        <v>5611.5173600000007</v>
      </c>
      <c r="H33" s="113">
        <v>17342.911090000005</v>
      </c>
      <c r="I33" s="113">
        <v>140483.39792000002</v>
      </c>
      <c r="J33" s="113">
        <v>91156.556830000016</v>
      </c>
      <c r="K33" s="113">
        <v>7339.6268199999995</v>
      </c>
      <c r="L33" s="113">
        <v>2105.6463800000006</v>
      </c>
      <c r="M33" s="113">
        <v>3640.50738</v>
      </c>
      <c r="N33" s="104">
        <f t="shared" si="0"/>
        <v>661388.12600999989</v>
      </c>
    </row>
    <row r="34" spans="1:14" s="93" customFormat="1" x14ac:dyDescent="0.25">
      <c r="A34" s="95">
        <v>42948</v>
      </c>
      <c r="B34" s="113">
        <v>6285.7721799999999</v>
      </c>
      <c r="C34" s="113">
        <v>19487.159630000002</v>
      </c>
      <c r="D34" s="113">
        <v>4533.1817699999992</v>
      </c>
      <c r="E34" s="113">
        <v>7730.7081699999999</v>
      </c>
      <c r="F34" s="113">
        <v>353338.26203999989</v>
      </c>
      <c r="G34" s="113">
        <v>5551.0167699999993</v>
      </c>
      <c r="H34" s="113">
        <v>17807.382180000001</v>
      </c>
      <c r="I34" s="113">
        <v>137180.22481000001</v>
      </c>
      <c r="J34" s="113">
        <v>85883.496679999997</v>
      </c>
      <c r="K34" s="113">
        <v>9071.1822599999978</v>
      </c>
      <c r="L34" s="113">
        <v>2841.8468299999995</v>
      </c>
      <c r="M34" s="113">
        <v>3751.0621099999998</v>
      </c>
      <c r="N34" s="104">
        <f t="shared" si="0"/>
        <v>653461.29543000006</v>
      </c>
    </row>
    <row r="35" spans="1:14" s="93" customFormat="1" x14ac:dyDescent="0.25">
      <c r="A35" s="95">
        <v>42979</v>
      </c>
      <c r="B35" s="113">
        <v>8056.0311300000012</v>
      </c>
      <c r="C35" s="113">
        <v>19448.582300000005</v>
      </c>
      <c r="D35" s="113">
        <v>5496.6301599999997</v>
      </c>
      <c r="E35" s="113">
        <v>3466.2522200000003</v>
      </c>
      <c r="F35" s="113">
        <v>365477.83866999997</v>
      </c>
      <c r="G35" s="113">
        <v>7492.3019599999998</v>
      </c>
      <c r="H35" s="113">
        <v>17918.944809999997</v>
      </c>
      <c r="I35" s="113">
        <v>148650.59656000001</v>
      </c>
      <c r="J35" s="113">
        <v>87904.070189999984</v>
      </c>
      <c r="K35" s="113">
        <v>7950.2010499999997</v>
      </c>
      <c r="L35" s="113">
        <v>2242.3613700000001</v>
      </c>
      <c r="M35" s="113">
        <v>3574.4044100000001</v>
      </c>
      <c r="N35" s="104">
        <f t="shared" si="0"/>
        <v>677678.21483000007</v>
      </c>
    </row>
    <row r="36" spans="1:14" s="93" customFormat="1" x14ac:dyDescent="0.25">
      <c r="A36" s="95">
        <v>43009</v>
      </c>
      <c r="B36" s="113">
        <v>5594.1659900000013</v>
      </c>
      <c r="C36" s="113">
        <v>19997.263589999999</v>
      </c>
      <c r="D36" s="113">
        <v>7063.6790599999977</v>
      </c>
      <c r="E36" s="113">
        <v>5453.7172800000008</v>
      </c>
      <c r="F36" s="113">
        <v>367645.73455999995</v>
      </c>
      <c r="G36" s="113">
        <v>7102.428530000001</v>
      </c>
      <c r="H36" s="113">
        <v>17321.945970000001</v>
      </c>
      <c r="I36" s="113">
        <v>143649.81897999998</v>
      </c>
      <c r="J36" s="113">
        <v>79181.308940000003</v>
      </c>
      <c r="K36" s="113">
        <v>6860.81693</v>
      </c>
      <c r="L36" s="113">
        <v>1654.5315599999999</v>
      </c>
      <c r="M36" s="113">
        <v>5225.901319999999</v>
      </c>
      <c r="N36" s="104">
        <f t="shared" si="0"/>
        <v>666751.31270999985</v>
      </c>
    </row>
    <row r="37" spans="1:14" s="93" customFormat="1" x14ac:dyDescent="0.25">
      <c r="A37" s="95">
        <v>43040</v>
      </c>
      <c r="B37" s="113">
        <v>8443.8023399999984</v>
      </c>
      <c r="C37" s="113">
        <v>18751.237969999998</v>
      </c>
      <c r="D37" s="113">
        <v>5663.0710199999985</v>
      </c>
      <c r="E37" s="113">
        <v>4095.9164900000001</v>
      </c>
      <c r="F37" s="113">
        <v>367837.72196</v>
      </c>
      <c r="G37" s="113">
        <v>5346.2207699999999</v>
      </c>
      <c r="H37" s="113">
        <v>17332.181860000001</v>
      </c>
      <c r="I37" s="113">
        <v>146378.09081999998</v>
      </c>
      <c r="J37" s="113">
        <v>96961.535210000016</v>
      </c>
      <c r="K37" s="113">
        <v>7141.9961899999998</v>
      </c>
      <c r="L37" s="113">
        <v>1677.9545200000002</v>
      </c>
      <c r="M37" s="113">
        <v>3832.3688900000002</v>
      </c>
      <c r="N37" s="104">
        <f t="shared" si="0"/>
        <v>683462.09804000007</v>
      </c>
    </row>
    <row r="38" spans="1:14" s="93" customFormat="1" x14ac:dyDescent="0.25">
      <c r="A38" s="95">
        <v>43070</v>
      </c>
      <c r="B38" s="113">
        <v>10052.86226</v>
      </c>
      <c r="C38" s="113">
        <v>26744.577350000003</v>
      </c>
      <c r="D38" s="113">
        <v>6284.5365000000011</v>
      </c>
      <c r="E38" s="113">
        <v>5895.5348799999992</v>
      </c>
      <c r="F38" s="113">
        <v>392720.15752000001</v>
      </c>
      <c r="G38" s="113">
        <v>23486.911130000004</v>
      </c>
      <c r="H38" s="113">
        <v>18443.512870000002</v>
      </c>
      <c r="I38" s="113">
        <v>145079.38407</v>
      </c>
      <c r="J38" s="113">
        <v>82146.63913000001</v>
      </c>
      <c r="K38" s="113">
        <v>9035.4470399999991</v>
      </c>
      <c r="L38" s="113">
        <v>2591.1338400000004</v>
      </c>
      <c r="M38" s="113">
        <v>2608.7979000000005</v>
      </c>
      <c r="N38" s="104">
        <f t="shared" si="0"/>
        <v>725089.49449000007</v>
      </c>
    </row>
    <row r="39" spans="1:14" s="93" customFormat="1" x14ac:dyDescent="0.25">
      <c r="A39" s="94">
        <v>43101</v>
      </c>
      <c r="B39" s="113">
        <v>6368.6539600000015</v>
      </c>
      <c r="C39" s="113">
        <v>22734.085360000001</v>
      </c>
      <c r="D39" s="113">
        <v>5864.3837600000015</v>
      </c>
      <c r="E39" s="113">
        <v>6665.2643799999987</v>
      </c>
      <c r="F39" s="113">
        <v>416290.16145000001</v>
      </c>
      <c r="G39" s="113">
        <v>6027.78467</v>
      </c>
      <c r="H39" s="113">
        <v>23154.314369999996</v>
      </c>
      <c r="I39" s="113">
        <v>142796.70488999999</v>
      </c>
      <c r="J39" s="113">
        <v>95434.308739999979</v>
      </c>
      <c r="K39" s="113">
        <v>8999.0436300000001</v>
      </c>
      <c r="L39" s="113">
        <v>2378.2765400000008</v>
      </c>
      <c r="M39" s="113">
        <v>5131.9765199999993</v>
      </c>
      <c r="N39" s="104">
        <f t="shared" si="0"/>
        <v>741844.95827000006</v>
      </c>
    </row>
    <row r="40" spans="1:14" s="93" customFormat="1" x14ac:dyDescent="0.25">
      <c r="A40" s="95">
        <v>43132</v>
      </c>
      <c r="B40" s="113">
        <v>6613.8847699999997</v>
      </c>
      <c r="C40" s="113">
        <v>27213.522399999998</v>
      </c>
      <c r="D40" s="113">
        <v>4572.4955099999997</v>
      </c>
      <c r="E40" s="113">
        <v>4488.68487</v>
      </c>
      <c r="F40" s="113">
        <v>366729.25734000007</v>
      </c>
      <c r="G40" s="113">
        <v>19967.105329999999</v>
      </c>
      <c r="H40" s="113">
        <v>16581.060169999997</v>
      </c>
      <c r="I40" s="113">
        <v>125542.74752</v>
      </c>
      <c r="J40" s="113">
        <v>81684.811910000004</v>
      </c>
      <c r="K40" s="113">
        <v>6944.6605400000008</v>
      </c>
      <c r="L40" s="113">
        <v>2260.1756299999997</v>
      </c>
      <c r="M40" s="113">
        <v>3548.2580600000001</v>
      </c>
      <c r="N40" s="104">
        <f t="shared" si="0"/>
        <v>666146.66405000002</v>
      </c>
    </row>
    <row r="41" spans="1:14" s="93" customFormat="1" x14ac:dyDescent="0.25">
      <c r="A41" s="95">
        <v>43160</v>
      </c>
      <c r="B41" s="113">
        <v>6434.2667399999991</v>
      </c>
      <c r="C41" s="113">
        <v>32338.21473</v>
      </c>
      <c r="D41" s="113">
        <v>4321.0218500000001</v>
      </c>
      <c r="E41" s="113">
        <v>4954.65524</v>
      </c>
      <c r="F41" s="113">
        <v>334648.26147999993</v>
      </c>
      <c r="G41" s="113">
        <v>4830.9387100000013</v>
      </c>
      <c r="H41" s="113">
        <v>15587.31135</v>
      </c>
      <c r="I41" s="113">
        <v>128699.25640000001</v>
      </c>
      <c r="J41" s="113">
        <v>78770.232509999987</v>
      </c>
      <c r="K41" s="113">
        <v>7193.43876</v>
      </c>
      <c r="L41" s="113">
        <v>1534.9782600000001</v>
      </c>
      <c r="M41" s="113">
        <v>2832.86816</v>
      </c>
      <c r="N41" s="104">
        <f t="shared" si="0"/>
        <v>622145.44418999995</v>
      </c>
    </row>
    <row r="42" spans="1:14" s="93" customFormat="1" x14ac:dyDescent="0.25">
      <c r="A42" s="95">
        <v>43191</v>
      </c>
      <c r="B42" s="113">
        <v>8330.8570400000008</v>
      </c>
      <c r="C42" s="113">
        <v>37338.046820000003</v>
      </c>
      <c r="D42" s="113">
        <v>4705.5116599999992</v>
      </c>
      <c r="E42" s="113">
        <v>4354.9306200000001</v>
      </c>
      <c r="F42" s="113">
        <v>361520.95635999989</v>
      </c>
      <c r="G42" s="113">
        <v>7508.8001600000007</v>
      </c>
      <c r="H42" s="113">
        <v>17205.18823</v>
      </c>
      <c r="I42" s="113">
        <v>148392.93982</v>
      </c>
      <c r="J42" s="113">
        <v>92599.15909999999</v>
      </c>
      <c r="K42" s="113">
        <v>7746.2362000000012</v>
      </c>
      <c r="L42" s="113">
        <v>1956.9748800000002</v>
      </c>
      <c r="M42" s="113">
        <v>2645.9688100000003</v>
      </c>
      <c r="N42" s="104">
        <f t="shared" si="0"/>
        <v>694305.56969999988</v>
      </c>
    </row>
    <row r="43" spans="1:14" s="93" customFormat="1" x14ac:dyDescent="0.25">
      <c r="A43" s="95">
        <v>43221</v>
      </c>
      <c r="B43" s="113">
        <v>6581.7140900000013</v>
      </c>
      <c r="C43" s="113">
        <v>31092.260369999996</v>
      </c>
      <c r="D43" s="113">
        <v>4609.610529999999</v>
      </c>
      <c r="E43" s="113">
        <v>5320.7151899999999</v>
      </c>
      <c r="F43" s="113">
        <v>339014.77294</v>
      </c>
      <c r="G43" s="113">
        <v>7187.2080199999991</v>
      </c>
      <c r="H43" s="113">
        <v>16558.862519999999</v>
      </c>
      <c r="I43" s="113">
        <v>132530.87493000002</v>
      </c>
      <c r="J43" s="113">
        <v>78781.49626</v>
      </c>
      <c r="K43" s="113">
        <v>9163.5964399999993</v>
      </c>
      <c r="L43" s="113">
        <v>5376.3984200000004</v>
      </c>
      <c r="M43" s="113">
        <v>2312.0229800000002</v>
      </c>
      <c r="N43" s="104">
        <f t="shared" si="0"/>
        <v>638529.53269000014</v>
      </c>
    </row>
    <row r="44" spans="1:14" s="93" customFormat="1" x14ac:dyDescent="0.25">
      <c r="A44" s="95">
        <v>43252</v>
      </c>
      <c r="B44" s="113">
        <v>7789.4928500000005</v>
      </c>
      <c r="C44" s="113">
        <v>31923.978810000004</v>
      </c>
      <c r="D44" s="113">
        <v>4642.3439600000011</v>
      </c>
      <c r="E44" s="113">
        <v>5304.9542300000003</v>
      </c>
      <c r="F44" s="113">
        <v>385858.69338000007</v>
      </c>
      <c r="G44" s="113">
        <v>5262.18084</v>
      </c>
      <c r="H44" s="113">
        <v>17346.93132</v>
      </c>
      <c r="I44" s="113">
        <v>127656.03606</v>
      </c>
      <c r="J44" s="113">
        <v>77752.389450000017</v>
      </c>
      <c r="K44" s="113">
        <v>6894.7034500000009</v>
      </c>
      <c r="L44" s="113">
        <v>1453.2678400000002</v>
      </c>
      <c r="M44" s="113">
        <v>2397.1365700000006</v>
      </c>
      <c r="N44" s="104">
        <f t="shared" si="0"/>
        <v>674282.10875999997</v>
      </c>
    </row>
    <row r="45" spans="1:14" s="93" customFormat="1" x14ac:dyDescent="0.25">
      <c r="A45" s="95">
        <v>43282</v>
      </c>
      <c r="B45" s="113">
        <v>7919.9721100000006</v>
      </c>
      <c r="C45" s="113">
        <v>40911.428159999996</v>
      </c>
      <c r="D45" s="113">
        <v>5874.4660800000001</v>
      </c>
      <c r="E45" s="113">
        <v>4243.8712299999997</v>
      </c>
      <c r="F45" s="113">
        <v>370601.14308999997</v>
      </c>
      <c r="G45" s="113">
        <v>8941.3023100000009</v>
      </c>
      <c r="H45" s="113">
        <v>18082.733530000001</v>
      </c>
      <c r="I45" s="113">
        <v>160788.45578000002</v>
      </c>
      <c r="J45" s="113">
        <v>82676.996199999994</v>
      </c>
      <c r="K45" s="113">
        <v>6791.3090399999992</v>
      </c>
      <c r="L45" s="113">
        <v>1349.2985900000003</v>
      </c>
      <c r="M45" s="113">
        <v>3267.90254</v>
      </c>
      <c r="N45" s="104">
        <f t="shared" si="0"/>
        <v>711448.87866000005</v>
      </c>
    </row>
    <row r="46" spans="1:14" s="93" customFormat="1" x14ac:dyDescent="0.25">
      <c r="A46" s="95">
        <v>43313</v>
      </c>
      <c r="B46" s="113">
        <v>9169.2265199999983</v>
      </c>
      <c r="C46" s="113">
        <v>31246.995159999999</v>
      </c>
      <c r="D46" s="113">
        <v>5055.1765699999996</v>
      </c>
      <c r="E46" s="113">
        <v>7692.0556400000005</v>
      </c>
      <c r="F46" s="113">
        <v>375697.76874999999</v>
      </c>
      <c r="G46" s="113">
        <v>6379.6126500000009</v>
      </c>
      <c r="H46" s="113">
        <v>17970.604040000002</v>
      </c>
      <c r="I46" s="113">
        <v>143321.90509000001</v>
      </c>
      <c r="J46" s="113">
        <v>88189.218369999973</v>
      </c>
      <c r="K46" s="113">
        <v>6948.0270299999993</v>
      </c>
      <c r="L46" s="113">
        <v>1813.1811200000004</v>
      </c>
      <c r="M46" s="113">
        <v>3291.4694199999999</v>
      </c>
      <c r="N46" s="104">
        <f t="shared" si="0"/>
        <v>696775.24035999994</v>
      </c>
    </row>
    <row r="47" spans="1:14" s="93" customFormat="1" x14ac:dyDescent="0.25">
      <c r="A47" s="95">
        <v>43344</v>
      </c>
      <c r="B47" s="113">
        <v>7945.9577500000005</v>
      </c>
      <c r="C47" s="113">
        <v>37913.119079999997</v>
      </c>
      <c r="D47" s="113">
        <v>5158.4321600000003</v>
      </c>
      <c r="E47" s="113">
        <v>5146.4737699999996</v>
      </c>
      <c r="F47" s="113">
        <v>381920.36571000004</v>
      </c>
      <c r="G47" s="113">
        <v>11067.100960000002</v>
      </c>
      <c r="H47" s="113">
        <v>18967.147250000002</v>
      </c>
      <c r="I47" s="113">
        <v>161441.24434999999</v>
      </c>
      <c r="J47" s="113">
        <v>88963.217470000003</v>
      </c>
      <c r="K47" s="113">
        <v>8410.0873000000011</v>
      </c>
      <c r="L47" s="113">
        <v>2035.6967899999997</v>
      </c>
      <c r="M47" s="113">
        <v>2161.1617800000004</v>
      </c>
      <c r="N47" s="104">
        <f t="shared" si="0"/>
        <v>731130.00436999998</v>
      </c>
    </row>
    <row r="48" spans="1:14" s="93" customFormat="1" x14ac:dyDescent="0.25">
      <c r="A48" s="95">
        <v>43374</v>
      </c>
      <c r="B48" s="113">
        <v>9367.0399399999969</v>
      </c>
      <c r="C48" s="113">
        <v>31706.80197</v>
      </c>
      <c r="D48" s="113">
        <v>5096.9539599999989</v>
      </c>
      <c r="E48" s="113">
        <v>5519.2382499999994</v>
      </c>
      <c r="F48" s="113">
        <v>379031.65606000001</v>
      </c>
      <c r="G48" s="113">
        <v>7349.9573800000007</v>
      </c>
      <c r="H48" s="113">
        <v>18032.306140000001</v>
      </c>
      <c r="I48" s="113">
        <v>152824.26734000002</v>
      </c>
      <c r="J48" s="113">
        <v>76194.536490000013</v>
      </c>
      <c r="K48" s="113">
        <v>7187.6660600000005</v>
      </c>
      <c r="L48" s="113">
        <v>1535.2174600000003</v>
      </c>
      <c r="M48" s="113">
        <v>2848.0263</v>
      </c>
      <c r="N48" s="104">
        <f t="shared" si="0"/>
        <v>696693.66734999989</v>
      </c>
    </row>
    <row r="49" spans="1:14" s="93" customFormat="1" x14ac:dyDescent="0.25">
      <c r="A49" s="95">
        <v>43405</v>
      </c>
      <c r="B49" s="113">
        <v>9959.8487299999979</v>
      </c>
      <c r="C49" s="113">
        <v>32285.163640000002</v>
      </c>
      <c r="D49" s="113">
        <v>5674.4016500000007</v>
      </c>
      <c r="E49" s="113">
        <v>6035.0447399999994</v>
      </c>
      <c r="F49" s="113">
        <v>407202.97237000003</v>
      </c>
      <c r="G49" s="113">
        <v>7448.0013700000009</v>
      </c>
      <c r="H49" s="113">
        <v>19744.8933</v>
      </c>
      <c r="I49" s="113">
        <v>149646.12887000002</v>
      </c>
      <c r="J49" s="113">
        <v>90683.131580000016</v>
      </c>
      <c r="K49" s="113">
        <v>7657.5762799999993</v>
      </c>
      <c r="L49" s="113">
        <v>1546.4826900000003</v>
      </c>
      <c r="M49" s="113">
        <v>4203.6493200000004</v>
      </c>
      <c r="N49" s="104">
        <f t="shared" si="0"/>
        <v>742087.29454000015</v>
      </c>
    </row>
    <row r="50" spans="1:14" s="93" customFormat="1" x14ac:dyDescent="0.25">
      <c r="A50" s="95">
        <v>43435</v>
      </c>
      <c r="B50" s="113">
        <v>8148.2082800000017</v>
      </c>
      <c r="C50" s="113">
        <v>39747.444539999997</v>
      </c>
      <c r="D50" s="113">
        <v>5286.4001099999987</v>
      </c>
      <c r="E50" s="113">
        <v>5778.3406900000009</v>
      </c>
      <c r="F50" s="113">
        <v>391320.07474000001</v>
      </c>
      <c r="G50" s="113">
        <v>6727.8727600000011</v>
      </c>
      <c r="H50" s="113">
        <v>18624.061410000002</v>
      </c>
      <c r="I50" s="113">
        <v>153317.76910999999</v>
      </c>
      <c r="J50" s="113">
        <v>106063.63713</v>
      </c>
      <c r="K50" s="113">
        <v>7494.54486</v>
      </c>
      <c r="L50" s="113">
        <v>1480.1902499999999</v>
      </c>
      <c r="M50" s="113">
        <v>2569.5947700000006</v>
      </c>
      <c r="N50" s="104">
        <f t="shared" si="0"/>
        <v>746558.1386500001</v>
      </c>
    </row>
    <row r="51" spans="1:14" s="93" customFormat="1" x14ac:dyDescent="0.25">
      <c r="A51" s="94">
        <v>43466</v>
      </c>
      <c r="B51" s="113">
        <v>6915.6866100000007</v>
      </c>
      <c r="C51" s="113">
        <v>32670.975650000004</v>
      </c>
      <c r="D51" s="113">
        <v>6317.292550000001</v>
      </c>
      <c r="E51" s="113">
        <v>5857.1808899999996</v>
      </c>
      <c r="F51" s="113">
        <v>355479.36083999998</v>
      </c>
      <c r="G51" s="113">
        <v>6611.3996299999999</v>
      </c>
      <c r="H51" s="113">
        <v>22853.468820000002</v>
      </c>
      <c r="I51" s="113">
        <v>149505.85078000004</v>
      </c>
      <c r="J51" s="113">
        <v>102497.99119999999</v>
      </c>
      <c r="K51" s="113">
        <v>8024.5688599999994</v>
      </c>
      <c r="L51" s="113">
        <v>1916.1093499999999</v>
      </c>
      <c r="M51" s="113">
        <v>2237.4350199999999</v>
      </c>
      <c r="N51" s="104">
        <f t="shared" si="0"/>
        <v>700887.32019999996</v>
      </c>
    </row>
    <row r="52" spans="1:14" s="93" customFormat="1" x14ac:dyDescent="0.25">
      <c r="A52" s="95">
        <v>43497</v>
      </c>
      <c r="B52" s="113">
        <v>8753.7829499999989</v>
      </c>
      <c r="C52" s="113">
        <v>28944.644589999996</v>
      </c>
      <c r="D52" s="113">
        <v>4736.0101000000004</v>
      </c>
      <c r="E52" s="113">
        <v>4650.0694499999991</v>
      </c>
      <c r="F52" s="113">
        <v>303647.25037000002</v>
      </c>
      <c r="G52" s="113">
        <v>6502.6458699999994</v>
      </c>
      <c r="H52" s="113">
        <v>17459.934160000001</v>
      </c>
      <c r="I52" s="113">
        <v>172902.87435</v>
      </c>
      <c r="J52" s="113">
        <v>88029.97540000001</v>
      </c>
      <c r="K52" s="113">
        <v>8368.9085400000004</v>
      </c>
      <c r="L52" s="113">
        <v>2062.9061200000006</v>
      </c>
      <c r="M52" s="113">
        <v>1788.61023</v>
      </c>
      <c r="N52" s="104">
        <f t="shared" si="0"/>
        <v>647847.61213000002</v>
      </c>
    </row>
    <row r="53" spans="1:14" s="93" customFormat="1" x14ac:dyDescent="0.25">
      <c r="A53" s="95">
        <v>43525</v>
      </c>
      <c r="B53" s="113">
        <v>7346.5328799999997</v>
      </c>
      <c r="C53" s="113">
        <v>35264.732059999995</v>
      </c>
      <c r="D53" s="113">
        <v>4668.6044299999985</v>
      </c>
      <c r="E53" s="113">
        <v>4989.7861700000012</v>
      </c>
      <c r="F53" s="113">
        <v>330509.96961000003</v>
      </c>
      <c r="G53" s="113">
        <v>6939.9771500000006</v>
      </c>
      <c r="H53" s="113">
        <v>16795.935900000004</v>
      </c>
      <c r="I53" s="113">
        <v>147386.40562000001</v>
      </c>
      <c r="J53" s="113">
        <v>82237.845170000001</v>
      </c>
      <c r="K53" s="113">
        <v>6692.5337299999983</v>
      </c>
      <c r="L53" s="113">
        <v>1227.9035700000002</v>
      </c>
      <c r="M53" s="113">
        <v>2161.3157999999999</v>
      </c>
      <c r="N53" s="104">
        <f t="shared" si="0"/>
        <v>646221.54209</v>
      </c>
    </row>
    <row r="54" spans="1:14" s="93" customFormat="1" x14ac:dyDescent="0.25">
      <c r="A54" s="95">
        <v>43556</v>
      </c>
      <c r="B54" s="113">
        <v>9611.6001699999979</v>
      </c>
      <c r="C54" s="113">
        <v>45139.172500000001</v>
      </c>
      <c r="D54" s="113">
        <v>5041.59357</v>
      </c>
      <c r="E54" s="113">
        <v>5222.4522200000001</v>
      </c>
      <c r="F54" s="113">
        <v>325312.09444000002</v>
      </c>
      <c r="G54" s="113">
        <v>6872.966629999999</v>
      </c>
      <c r="H54" s="113">
        <v>17447.743499999997</v>
      </c>
      <c r="I54" s="113">
        <v>120681.72078999999</v>
      </c>
      <c r="J54" s="113">
        <v>82125.033930000005</v>
      </c>
      <c r="K54" s="113">
        <v>8016.1185299999997</v>
      </c>
      <c r="L54" s="113">
        <v>1444.42074</v>
      </c>
      <c r="M54" s="113">
        <v>1857.2300400000001</v>
      </c>
      <c r="N54" s="104">
        <f t="shared" si="0"/>
        <v>628772.14705999999</v>
      </c>
    </row>
    <row r="55" spans="1:14" s="93" customFormat="1" x14ac:dyDescent="0.25">
      <c r="A55" s="95">
        <v>43586</v>
      </c>
      <c r="B55" s="113">
        <v>7551.1123300000008</v>
      </c>
      <c r="C55" s="113">
        <v>32782.973510000003</v>
      </c>
      <c r="D55" s="113">
        <v>5029.6143899999997</v>
      </c>
      <c r="E55" s="113">
        <v>9305.1980399999993</v>
      </c>
      <c r="F55" s="113">
        <v>343439.90835999994</v>
      </c>
      <c r="G55" s="113">
        <v>10123.047490000001</v>
      </c>
      <c r="H55" s="113">
        <v>17500.554680000001</v>
      </c>
      <c r="I55" s="113">
        <v>138950.36844999998</v>
      </c>
      <c r="J55" s="113">
        <v>82394.026330000008</v>
      </c>
      <c r="K55" s="113">
        <v>8009.2708500000008</v>
      </c>
      <c r="L55" s="113">
        <v>1436.8904000000002</v>
      </c>
      <c r="M55" s="113">
        <v>1706.4733799999999</v>
      </c>
      <c r="N55" s="104">
        <f t="shared" si="0"/>
        <v>658229.43820999993</v>
      </c>
    </row>
    <row r="56" spans="1:14" s="93" customFormat="1" x14ac:dyDescent="0.25">
      <c r="A56" s="95">
        <v>43617</v>
      </c>
      <c r="B56" s="113">
        <v>6144.587230000001</v>
      </c>
      <c r="C56" s="113">
        <v>34294.327879999997</v>
      </c>
      <c r="D56" s="113">
        <v>5575.3550799999994</v>
      </c>
      <c r="E56" s="113">
        <v>4931.1785499999996</v>
      </c>
      <c r="F56" s="113">
        <v>349431.97183999995</v>
      </c>
      <c r="G56" s="113">
        <v>13496.742009999998</v>
      </c>
      <c r="H56" s="113">
        <v>18988.392189999995</v>
      </c>
      <c r="I56" s="113">
        <v>144402.37150000001</v>
      </c>
      <c r="J56" s="113">
        <v>93489.611009999979</v>
      </c>
      <c r="K56" s="113">
        <v>7436.7774900000004</v>
      </c>
      <c r="L56" s="113">
        <v>1455.0778299999999</v>
      </c>
      <c r="M56" s="113">
        <v>2580.5756600000004</v>
      </c>
      <c r="N56" s="104">
        <f t="shared" si="0"/>
        <v>682226.96826999995</v>
      </c>
    </row>
    <row r="57" spans="1:14" s="93" customFormat="1" x14ac:dyDescent="0.25">
      <c r="A57" s="95">
        <v>43647</v>
      </c>
      <c r="B57" s="113">
        <v>8044.0616599999994</v>
      </c>
      <c r="C57" s="113">
        <v>35483.554489999995</v>
      </c>
      <c r="D57" s="113">
        <v>4896.7925699999996</v>
      </c>
      <c r="E57" s="113">
        <v>6028.9349900000007</v>
      </c>
      <c r="F57" s="113">
        <v>344022.47844999994</v>
      </c>
      <c r="G57" s="113">
        <v>10292.149259999998</v>
      </c>
      <c r="H57" s="113">
        <v>19018.823760000007</v>
      </c>
      <c r="I57" s="113">
        <v>153159.23226000002</v>
      </c>
      <c r="J57" s="113">
        <v>94739.612910000011</v>
      </c>
      <c r="K57" s="113">
        <v>8111.4471700000004</v>
      </c>
      <c r="L57" s="113">
        <v>1468.7626499999997</v>
      </c>
      <c r="M57" s="113">
        <v>2394.8201300000001</v>
      </c>
      <c r="N57" s="105">
        <f t="shared" ref="N57" si="1">SUM(B57:M57)</f>
        <v>687660.6703</v>
      </c>
    </row>
    <row r="58" spans="1:14" s="93" customFormat="1" x14ac:dyDescent="0.25">
      <c r="A58" s="95">
        <v>43678</v>
      </c>
      <c r="B58" s="113">
        <v>6868.3546199999992</v>
      </c>
      <c r="C58" s="113">
        <v>34145.98098</v>
      </c>
      <c r="D58" s="113">
        <v>4616.4566099999984</v>
      </c>
      <c r="E58" s="113">
        <v>4359.55476</v>
      </c>
      <c r="F58" s="113">
        <v>328893.18812999997</v>
      </c>
      <c r="G58" s="113">
        <v>11571.33073</v>
      </c>
      <c r="H58" s="113">
        <v>18566.829740000001</v>
      </c>
      <c r="I58" s="113">
        <v>146060.37639999998</v>
      </c>
      <c r="J58" s="113">
        <v>93329.326279999994</v>
      </c>
      <c r="K58" s="113">
        <v>8015.8135899999988</v>
      </c>
      <c r="L58" s="113">
        <v>2011.6907600000002</v>
      </c>
      <c r="M58" s="113">
        <v>2205.4278600000002</v>
      </c>
      <c r="N58" s="104">
        <f t="shared" si="0"/>
        <v>660644.33046000008</v>
      </c>
    </row>
    <row r="59" spans="1:14" s="93" customFormat="1" x14ac:dyDescent="0.25">
      <c r="A59" s="95">
        <v>43709</v>
      </c>
      <c r="B59" s="113">
        <v>7671.0247800000006</v>
      </c>
      <c r="C59" s="113">
        <v>37320.995969999996</v>
      </c>
      <c r="D59" s="113">
        <v>6332.9022199999999</v>
      </c>
      <c r="E59" s="113">
        <v>3804.3769899999998</v>
      </c>
      <c r="F59" s="113">
        <v>342151.1838</v>
      </c>
      <c r="G59" s="113">
        <v>11013.156010000002</v>
      </c>
      <c r="H59" s="113">
        <v>20542.376520000002</v>
      </c>
      <c r="I59" s="113">
        <v>162272.01421000005</v>
      </c>
      <c r="J59" s="113">
        <v>93142.07888999999</v>
      </c>
      <c r="K59" s="113">
        <v>8175.0097800000003</v>
      </c>
      <c r="L59" s="113">
        <v>1638.0564000000002</v>
      </c>
      <c r="M59" s="113">
        <v>3109.4402100000002</v>
      </c>
      <c r="N59" s="104">
        <f t="shared" si="0"/>
        <v>697172.61577999999</v>
      </c>
    </row>
    <row r="60" spans="1:14" s="93" customFormat="1" x14ac:dyDescent="0.25">
      <c r="A60" s="95">
        <v>43739</v>
      </c>
      <c r="B60" s="113">
        <v>8422.4371999999967</v>
      </c>
      <c r="C60" s="113">
        <v>44968.665350000003</v>
      </c>
      <c r="D60" s="113">
        <v>5689.1264300000003</v>
      </c>
      <c r="E60" s="113">
        <v>3882.5449899999999</v>
      </c>
      <c r="F60" s="113">
        <v>318983.8847</v>
      </c>
      <c r="G60" s="113">
        <v>14256.28033</v>
      </c>
      <c r="H60" s="113">
        <v>19630.906659999993</v>
      </c>
      <c r="I60" s="113">
        <v>176716.04232000001</v>
      </c>
      <c r="J60" s="113">
        <v>87266.696330000006</v>
      </c>
      <c r="K60" s="113">
        <v>8145.66968</v>
      </c>
      <c r="L60" s="113">
        <v>1464.2993300000001</v>
      </c>
      <c r="M60" s="113">
        <v>2242.0100899999998</v>
      </c>
      <c r="N60" s="104">
        <f t="shared" ref="N60:N64" si="2">SUM(B60:M60)</f>
        <v>691668.56340999983</v>
      </c>
    </row>
    <row r="61" spans="1:14" s="93" customFormat="1" x14ac:dyDescent="0.25">
      <c r="A61" s="95">
        <v>43770</v>
      </c>
      <c r="B61" s="113">
        <v>7263.6605300000001</v>
      </c>
      <c r="C61" s="113">
        <v>39818.572359999998</v>
      </c>
      <c r="D61" s="113">
        <v>6539.1950200000001</v>
      </c>
      <c r="E61" s="113">
        <v>4264.9984899999999</v>
      </c>
      <c r="F61" s="113">
        <v>345340.35824000003</v>
      </c>
      <c r="G61" s="113">
        <v>9888.9223099999999</v>
      </c>
      <c r="H61" s="113">
        <v>20268.056929999995</v>
      </c>
      <c r="I61" s="113">
        <v>170926.69860000003</v>
      </c>
      <c r="J61" s="113">
        <v>95613.012290000013</v>
      </c>
      <c r="K61" s="113">
        <v>7796.0852000000023</v>
      </c>
      <c r="L61" s="113">
        <v>1193.5929699999999</v>
      </c>
      <c r="M61" s="113">
        <v>2133.4977599999997</v>
      </c>
      <c r="N61" s="104">
        <v>711046.65070000011</v>
      </c>
    </row>
    <row r="62" spans="1:14" s="93" customFormat="1" x14ac:dyDescent="0.25">
      <c r="A62" s="95">
        <v>43800</v>
      </c>
      <c r="B62" s="113">
        <v>8044.5572300000003</v>
      </c>
      <c r="C62" s="113">
        <v>47656.875890000003</v>
      </c>
      <c r="D62" s="113">
        <v>6624.3304399999988</v>
      </c>
      <c r="E62" s="113">
        <v>5034.7225900000012</v>
      </c>
      <c r="F62" s="113">
        <v>350190.68131000007</v>
      </c>
      <c r="G62" s="113">
        <v>21826.42093</v>
      </c>
      <c r="H62" s="113">
        <v>21800.274599999997</v>
      </c>
      <c r="I62" s="113">
        <v>175218.14202000003</v>
      </c>
      <c r="J62" s="113">
        <v>96006.446680000008</v>
      </c>
      <c r="K62" s="113">
        <v>8762.2428000000018</v>
      </c>
      <c r="L62" s="113">
        <v>2824.8115000000003</v>
      </c>
      <c r="M62" s="113">
        <v>2443.3611299999998</v>
      </c>
      <c r="N62" s="104">
        <f t="shared" ref="N62" si="3">SUM(B62:M62)</f>
        <v>746432.86712000018</v>
      </c>
    </row>
    <row r="63" spans="1:14" s="93" customFormat="1" x14ac:dyDescent="0.25">
      <c r="A63" s="94">
        <v>43831</v>
      </c>
      <c r="B63" s="113">
        <v>6861.4572700000008</v>
      </c>
      <c r="C63" s="113">
        <v>60580.913340000006</v>
      </c>
      <c r="D63" s="113">
        <v>6540.6754100000007</v>
      </c>
      <c r="E63" s="113">
        <v>4193.3957499999997</v>
      </c>
      <c r="F63" s="113">
        <v>407624.94680999999</v>
      </c>
      <c r="G63" s="113">
        <v>11217.526979999997</v>
      </c>
      <c r="H63" s="113">
        <v>25584.785259999997</v>
      </c>
      <c r="I63" s="113">
        <v>175167.73566000001</v>
      </c>
      <c r="J63" s="113">
        <v>92770.778109999985</v>
      </c>
      <c r="K63" s="113">
        <v>9359.0495600000013</v>
      </c>
      <c r="L63" s="113">
        <v>1676.67869</v>
      </c>
      <c r="M63" s="113">
        <v>2375.15065</v>
      </c>
      <c r="N63" s="104">
        <f t="shared" si="2"/>
        <v>803953.09348999988</v>
      </c>
    </row>
    <row r="64" spans="1:14" s="93" customFormat="1" x14ac:dyDescent="0.25">
      <c r="A64" s="95">
        <v>43862</v>
      </c>
      <c r="B64" s="113">
        <v>6891.3266300000005</v>
      </c>
      <c r="C64" s="113">
        <v>36892.365189999997</v>
      </c>
      <c r="D64" s="113">
        <v>5565.4824100000005</v>
      </c>
      <c r="E64" s="113">
        <v>4367.4547199999997</v>
      </c>
      <c r="F64" s="113">
        <v>395689.77306999994</v>
      </c>
      <c r="G64" s="113">
        <v>10832.253360000001</v>
      </c>
      <c r="H64" s="113">
        <v>19594.924999999996</v>
      </c>
      <c r="I64" s="113">
        <v>150599.20732000002</v>
      </c>
      <c r="J64" s="113">
        <v>87880.43492</v>
      </c>
      <c r="K64" s="113">
        <v>7875.0253700000012</v>
      </c>
      <c r="L64" s="113">
        <v>1247.76126</v>
      </c>
      <c r="M64" s="113">
        <v>2530.4479100000003</v>
      </c>
      <c r="N64" s="104">
        <f t="shared" si="2"/>
        <v>729966.45715999999</v>
      </c>
    </row>
    <row r="65" spans="1:14" s="93" customFormat="1" x14ac:dyDescent="0.25">
      <c r="A65" s="95">
        <v>43891</v>
      </c>
      <c r="B65" s="113">
        <v>7536.1988700000002</v>
      </c>
      <c r="C65" s="113">
        <v>36846.541870000001</v>
      </c>
      <c r="D65" s="113">
        <v>5586.8213400000004</v>
      </c>
      <c r="E65" s="113">
        <v>5083.8783599999997</v>
      </c>
      <c r="F65" s="113">
        <v>370752.94882999989</v>
      </c>
      <c r="G65" s="113">
        <v>12003.41143</v>
      </c>
      <c r="H65" s="113">
        <v>12999.697480000001</v>
      </c>
      <c r="I65" s="113">
        <v>162355.39519000001</v>
      </c>
      <c r="J65" s="113">
        <v>94551.28241</v>
      </c>
      <c r="K65" s="113">
        <v>7006.0098899999994</v>
      </c>
      <c r="L65" s="113">
        <v>1010.92115</v>
      </c>
      <c r="M65" s="113">
        <v>1346.3387700000001</v>
      </c>
      <c r="N65" s="104">
        <f t="shared" ref="N65:N68" si="4">SUM(B65:M65)</f>
        <v>717079.4455899999</v>
      </c>
    </row>
    <row r="66" spans="1:14" s="93" customFormat="1" x14ac:dyDescent="0.25">
      <c r="A66" s="95">
        <v>43922</v>
      </c>
      <c r="B66" s="113">
        <v>6181.5093400000014</v>
      </c>
      <c r="C66" s="113">
        <v>44682.060250000002</v>
      </c>
      <c r="D66" s="113">
        <v>3628.1027600000002</v>
      </c>
      <c r="E66" s="113">
        <v>3664.7829000000002</v>
      </c>
      <c r="F66" s="113">
        <v>255974.55249</v>
      </c>
      <c r="G66" s="113">
        <v>9160.4765100000022</v>
      </c>
      <c r="H66" s="113">
        <v>4861.4502400000001</v>
      </c>
      <c r="I66" s="113">
        <v>139459.64379</v>
      </c>
      <c r="J66" s="113">
        <v>80727.40456999997</v>
      </c>
      <c r="K66" s="113">
        <v>5688.4426600000006</v>
      </c>
      <c r="L66" s="113">
        <v>715.91777000000002</v>
      </c>
      <c r="M66" s="113">
        <v>1433.17597</v>
      </c>
      <c r="N66" s="104">
        <f t="shared" si="4"/>
        <v>556177.5192499999</v>
      </c>
    </row>
    <row r="67" spans="1:14" s="93" customFormat="1" x14ac:dyDescent="0.25">
      <c r="A67" s="95">
        <v>43952</v>
      </c>
      <c r="B67" s="113">
        <v>5502.5734400000001</v>
      </c>
      <c r="C67" s="113">
        <v>42149.825830000002</v>
      </c>
      <c r="D67" s="113">
        <v>3580.7844399999999</v>
      </c>
      <c r="E67" s="113">
        <v>2530.8911699999999</v>
      </c>
      <c r="F67" s="113">
        <v>293439.16754000011</v>
      </c>
      <c r="G67" s="113">
        <v>13274.917960000001</v>
      </c>
      <c r="H67" s="113">
        <v>4982.2917200000002</v>
      </c>
      <c r="I67" s="113">
        <v>98501.970209999985</v>
      </c>
      <c r="J67" s="113">
        <v>70152.565489999994</v>
      </c>
      <c r="K67" s="113">
        <v>7368.7601700000014</v>
      </c>
      <c r="L67" s="113">
        <v>1099.0542800000001</v>
      </c>
      <c r="M67" s="113">
        <v>2216.4398799999999</v>
      </c>
      <c r="N67" s="104">
        <f>SUM(B67:M67)</f>
        <v>544799.24213000014</v>
      </c>
    </row>
    <row r="68" spans="1:14" s="93" customFormat="1" x14ac:dyDescent="0.25">
      <c r="A68" s="95">
        <v>43983</v>
      </c>
      <c r="B68" s="113">
        <v>6810.5584500000004</v>
      </c>
      <c r="C68" s="113">
        <v>53307.802280000004</v>
      </c>
      <c r="D68" s="113">
        <v>4857.2588299999989</v>
      </c>
      <c r="E68" s="113">
        <v>2607.3363800000002</v>
      </c>
      <c r="F68" s="113">
        <v>332006.94855000009</v>
      </c>
      <c r="G68" s="113">
        <v>10728.7693</v>
      </c>
      <c r="H68" s="113">
        <v>6397.4687299999996</v>
      </c>
      <c r="I68" s="113">
        <v>121497.92254</v>
      </c>
      <c r="J68" s="113">
        <v>76509.497830000008</v>
      </c>
      <c r="K68" s="113">
        <v>7204.4764299999997</v>
      </c>
      <c r="L68" s="113">
        <v>850.46562999999992</v>
      </c>
      <c r="M68" s="113">
        <v>2103.7001399999999</v>
      </c>
      <c r="N68" s="104">
        <f t="shared" si="4"/>
        <v>624882.20509000018</v>
      </c>
    </row>
    <row r="69" spans="1:14" s="93" customFormat="1" x14ac:dyDescent="0.25">
      <c r="A69" s="95">
        <v>44013</v>
      </c>
      <c r="B69" s="121">
        <v>8177.8468200000007</v>
      </c>
      <c r="C69" s="121">
        <v>81579.268840000004</v>
      </c>
      <c r="D69" s="121">
        <v>6063.0950400000011</v>
      </c>
      <c r="E69" s="121">
        <v>3121.0142900000001</v>
      </c>
      <c r="F69" s="121">
        <v>324775.40079999989</v>
      </c>
      <c r="G69" s="121">
        <v>11745.739970000001</v>
      </c>
      <c r="H69" s="121">
        <v>24438.33754</v>
      </c>
      <c r="I69" s="121">
        <v>141223.36024000001</v>
      </c>
      <c r="J69" s="121">
        <v>76507.635280000002</v>
      </c>
      <c r="K69" s="121">
        <v>8848.8321400000004</v>
      </c>
      <c r="L69" s="121">
        <v>1135.82988</v>
      </c>
      <c r="M69" s="121">
        <v>2789.7818499999998</v>
      </c>
      <c r="N69" s="104">
        <f>SUM(B69:M69)</f>
        <v>690406.14268999989</v>
      </c>
    </row>
    <row r="70" spans="1:14" s="93" customFormat="1" x14ac:dyDescent="0.25">
      <c r="A70" s="95">
        <v>44044</v>
      </c>
      <c r="B70" s="113">
        <v>8317.6025300000001</v>
      </c>
      <c r="C70" s="113">
        <v>64648.455580000002</v>
      </c>
      <c r="D70" s="113">
        <v>5850.3263800000004</v>
      </c>
      <c r="E70" s="113">
        <v>5350.0983700000006</v>
      </c>
      <c r="F70" s="113">
        <v>339657.15372</v>
      </c>
      <c r="G70" s="113">
        <v>11453.613520000001</v>
      </c>
      <c r="H70" s="113">
        <v>24397.426879999999</v>
      </c>
      <c r="I70" s="113">
        <v>162010.28101000001</v>
      </c>
      <c r="J70" s="113">
        <v>84606.114430000016</v>
      </c>
      <c r="K70" s="113">
        <v>8451.08331</v>
      </c>
      <c r="L70" s="113">
        <v>1260.8770099999999</v>
      </c>
      <c r="M70" s="113">
        <v>3035.2253300000002</v>
      </c>
      <c r="N70" s="104">
        <f t="shared" ref="N70:N80" si="5">SUM(B70:M70)</f>
        <v>719038.25807000021</v>
      </c>
    </row>
    <row r="71" spans="1:14" s="93" customFormat="1" x14ac:dyDescent="0.25">
      <c r="A71" s="95">
        <v>44075</v>
      </c>
      <c r="B71" s="113">
        <v>9022.6554100000012</v>
      </c>
      <c r="C71" s="113">
        <v>50754.399520000014</v>
      </c>
      <c r="D71" s="113">
        <v>6072.3596599999992</v>
      </c>
      <c r="E71" s="113">
        <v>4213.5792000000001</v>
      </c>
      <c r="F71" s="113">
        <v>344142.52196999989</v>
      </c>
      <c r="G71" s="113">
        <v>11391.843929999999</v>
      </c>
      <c r="H71" s="113">
        <v>26905.23043</v>
      </c>
      <c r="I71" s="113">
        <v>173593.13225</v>
      </c>
      <c r="J71" s="113">
        <v>86646.582810000007</v>
      </c>
      <c r="K71" s="113">
        <v>8448.5915999999997</v>
      </c>
      <c r="L71" s="113">
        <v>1637.0916</v>
      </c>
      <c r="M71" s="113">
        <v>3138.9913000000001</v>
      </c>
      <c r="N71" s="104">
        <f t="shared" si="5"/>
        <v>725966.97967999999</v>
      </c>
    </row>
    <row r="72" spans="1:14" s="93" customFormat="1" x14ac:dyDescent="0.25">
      <c r="A72" s="95">
        <v>44105</v>
      </c>
      <c r="B72" s="113">
        <v>9984.5516799999987</v>
      </c>
      <c r="C72" s="113">
        <v>43388.832609999998</v>
      </c>
      <c r="D72" s="113">
        <v>6677.5885500000013</v>
      </c>
      <c r="E72" s="113">
        <v>3732.4349200000001</v>
      </c>
      <c r="F72" s="113">
        <v>485701.18626999989</v>
      </c>
      <c r="G72" s="113">
        <v>12306.670410000001</v>
      </c>
      <c r="H72" s="113">
        <v>19855.988079999999</v>
      </c>
      <c r="I72" s="113">
        <v>200434.17757</v>
      </c>
      <c r="J72" s="113">
        <v>97947.812810000003</v>
      </c>
      <c r="K72" s="113">
        <v>6847.1382700000004</v>
      </c>
      <c r="L72" s="113">
        <v>927.00382999999999</v>
      </c>
      <c r="M72" s="113">
        <v>3427.3315600000001</v>
      </c>
      <c r="N72" s="104">
        <f t="shared" si="5"/>
        <v>891230.71655999986</v>
      </c>
    </row>
    <row r="73" spans="1:14" s="93" customFormat="1" x14ac:dyDescent="0.25">
      <c r="A73" s="95">
        <v>44136</v>
      </c>
      <c r="B73" s="113">
        <v>9668.1223000000009</v>
      </c>
      <c r="C73" s="113">
        <v>41058.254049999996</v>
      </c>
      <c r="D73" s="113">
        <v>6864.0150700000004</v>
      </c>
      <c r="E73" s="113">
        <v>3776.0958700000001</v>
      </c>
      <c r="F73" s="113">
        <v>349839.41645000002</v>
      </c>
      <c r="G73" s="113">
        <v>12341.732600000001</v>
      </c>
      <c r="H73" s="113">
        <v>21020.615679999999</v>
      </c>
      <c r="I73" s="113">
        <v>193911.30278</v>
      </c>
      <c r="J73" s="113">
        <v>102439.07105999999</v>
      </c>
      <c r="K73" s="113">
        <v>9884.3168299999998</v>
      </c>
      <c r="L73" s="113">
        <v>1261.8205699999999</v>
      </c>
      <c r="M73" s="113">
        <v>1826.6735800000001</v>
      </c>
      <c r="N73" s="104">
        <f t="shared" si="5"/>
        <v>753891.43683999998</v>
      </c>
    </row>
    <row r="74" spans="1:14" s="93" customFormat="1" x14ac:dyDescent="0.25">
      <c r="A74" s="95">
        <v>44166</v>
      </c>
      <c r="B74" s="113">
        <v>10355.051660000001</v>
      </c>
      <c r="C74" s="113">
        <v>51435.768029999992</v>
      </c>
      <c r="D74" s="113">
        <v>7016.8510999999999</v>
      </c>
      <c r="E74" s="113">
        <v>4773.1344900000004</v>
      </c>
      <c r="F74" s="113">
        <v>357472.31081</v>
      </c>
      <c r="G74" s="113">
        <v>121535.44129999999</v>
      </c>
      <c r="H74" s="113">
        <v>22330.525559999998</v>
      </c>
      <c r="I74" s="113">
        <v>204270.58494</v>
      </c>
      <c r="J74" s="113">
        <v>101448.58493000001</v>
      </c>
      <c r="K74" s="113">
        <v>33303.18333</v>
      </c>
      <c r="L74" s="113">
        <v>4617.638210000001</v>
      </c>
      <c r="M74" s="113">
        <v>14057.266740000001</v>
      </c>
      <c r="N74" s="104">
        <f t="shared" si="5"/>
        <v>932616.34109999996</v>
      </c>
    </row>
    <row r="75" spans="1:14" s="93" customFormat="1" x14ac:dyDescent="0.25">
      <c r="A75" s="94">
        <v>44197</v>
      </c>
      <c r="B75" s="113">
        <v>7763.074880000001</v>
      </c>
      <c r="C75" s="113">
        <v>71044.251550000015</v>
      </c>
      <c r="D75" s="113">
        <v>6740.0297999999993</v>
      </c>
      <c r="E75" s="113">
        <v>4734.5630499999997</v>
      </c>
      <c r="F75" s="113">
        <v>419621.74531000003</v>
      </c>
      <c r="G75" s="113">
        <v>13629.29918</v>
      </c>
      <c r="H75" s="113">
        <v>25828.746780000001</v>
      </c>
      <c r="I75" s="113">
        <v>209461.21421999999</v>
      </c>
      <c r="J75" s="113">
        <v>95055.458469999998</v>
      </c>
      <c r="K75" s="113">
        <v>17134.291829999998</v>
      </c>
      <c r="L75" s="113">
        <v>3365.778780000001</v>
      </c>
      <c r="M75" s="113">
        <v>2833.21072</v>
      </c>
      <c r="N75" s="104">
        <f t="shared" si="5"/>
        <v>877211.66457000002</v>
      </c>
    </row>
    <row r="76" spans="1:14" s="93" customFormat="1" x14ac:dyDescent="0.25">
      <c r="A76" s="95">
        <v>44228</v>
      </c>
      <c r="B76" s="113">
        <v>8072.3389700000007</v>
      </c>
      <c r="C76" s="113">
        <v>38747.999390000004</v>
      </c>
      <c r="D76" s="113">
        <v>5891.1014400000004</v>
      </c>
      <c r="E76" s="113">
        <v>3271.7402099999995</v>
      </c>
      <c r="F76" s="113">
        <v>363826.71378999989</v>
      </c>
      <c r="G76" s="113">
        <v>17709.175400000004</v>
      </c>
      <c r="H76" s="113">
        <v>17950.757609999993</v>
      </c>
      <c r="I76" s="113">
        <v>183942.92394000001</v>
      </c>
      <c r="J76" s="113">
        <v>89015.021080000006</v>
      </c>
      <c r="K76" s="113">
        <v>23883.463740000003</v>
      </c>
      <c r="L76" s="113">
        <v>8274.4246700000003</v>
      </c>
      <c r="M76" s="113">
        <v>2672.1485600000001</v>
      </c>
      <c r="N76" s="104">
        <f t="shared" ref="N76" si="6">SUM(B76:M76)</f>
        <v>763257.80879999988</v>
      </c>
    </row>
    <row r="77" spans="1:14" s="93" customFormat="1" x14ac:dyDescent="0.25">
      <c r="A77" s="95">
        <v>44256</v>
      </c>
      <c r="B77" s="113">
        <v>8132.9397800000006</v>
      </c>
      <c r="C77" s="113">
        <v>40111.453799999996</v>
      </c>
      <c r="D77" s="113">
        <v>5439.8773100000008</v>
      </c>
      <c r="E77" s="113">
        <v>3494.49145</v>
      </c>
      <c r="F77" s="113">
        <v>334437.67961999995</v>
      </c>
      <c r="G77" s="113">
        <v>17589.25431</v>
      </c>
      <c r="H77" s="113">
        <v>17328.967270000005</v>
      </c>
      <c r="I77" s="113">
        <v>182119.67012</v>
      </c>
      <c r="J77" s="113">
        <v>74144.73328</v>
      </c>
      <c r="K77" s="113">
        <v>24986.999800000005</v>
      </c>
      <c r="L77" s="113">
        <v>5269.7034599999997</v>
      </c>
      <c r="M77" s="113">
        <v>3109.4035900000008</v>
      </c>
      <c r="N77" s="104">
        <f t="shared" si="5"/>
        <v>716165.17379000003</v>
      </c>
    </row>
    <row r="78" spans="1:14" s="93" customFormat="1" x14ac:dyDescent="0.25">
      <c r="A78" s="95">
        <v>44287</v>
      </c>
      <c r="B78" s="113">
        <v>7554.6909500000002</v>
      </c>
      <c r="C78" s="113">
        <v>48932.202510000003</v>
      </c>
      <c r="D78" s="113">
        <v>3782.3045100000004</v>
      </c>
      <c r="E78" s="113">
        <v>6377.8039300000009</v>
      </c>
      <c r="F78" s="113">
        <v>318482.28895999992</v>
      </c>
      <c r="G78" s="113">
        <v>22511.987909999996</v>
      </c>
      <c r="H78" s="113">
        <v>10565.70493</v>
      </c>
      <c r="I78" s="113">
        <v>208517.44615</v>
      </c>
      <c r="J78" s="113">
        <v>71659.693280000007</v>
      </c>
      <c r="K78" s="113">
        <v>22492.50546</v>
      </c>
      <c r="L78" s="113">
        <v>5477.81502</v>
      </c>
      <c r="M78" s="113">
        <v>3745.1193200000002</v>
      </c>
      <c r="N78" s="104">
        <f t="shared" si="5"/>
        <v>730099.56293000001</v>
      </c>
    </row>
    <row r="79" spans="1:14" s="93" customFormat="1" x14ac:dyDescent="0.25">
      <c r="A79" s="95">
        <v>44317</v>
      </c>
      <c r="B79" s="113">
        <v>8337.633960000001</v>
      </c>
      <c r="C79" s="113">
        <v>47303.799049999994</v>
      </c>
      <c r="D79" s="113">
        <v>4263.7914200000005</v>
      </c>
      <c r="E79" s="113">
        <v>7091.7651600000008</v>
      </c>
      <c r="F79" s="113">
        <v>340265.64799999993</v>
      </c>
      <c r="G79" s="113">
        <v>18715.762890000002</v>
      </c>
      <c r="H79" s="113">
        <v>9977.7435600000008</v>
      </c>
      <c r="I79" s="113">
        <v>218072.02743000002</v>
      </c>
      <c r="J79" s="113">
        <v>82577.834959999993</v>
      </c>
      <c r="K79" s="113">
        <v>21298.536239999998</v>
      </c>
      <c r="L79" s="113">
        <v>3137.00794</v>
      </c>
      <c r="M79" s="113">
        <v>3348.8473399999998</v>
      </c>
      <c r="N79" s="104">
        <f t="shared" si="5"/>
        <v>764390.39795000001</v>
      </c>
    </row>
    <row r="80" spans="1:14" s="93" customFormat="1" x14ac:dyDescent="0.25">
      <c r="A80" s="95">
        <v>44348</v>
      </c>
      <c r="B80" s="113">
        <v>8339.56286</v>
      </c>
      <c r="C80" s="113">
        <v>41332.755689999998</v>
      </c>
      <c r="D80" s="113">
        <v>6149.9282899999989</v>
      </c>
      <c r="E80" s="113">
        <v>4091.8236299999999</v>
      </c>
      <c r="F80" s="113">
        <v>372471.52735000005</v>
      </c>
      <c r="G80" s="113">
        <v>11008.665230000001</v>
      </c>
      <c r="H80" s="113">
        <v>10705.066440000001</v>
      </c>
      <c r="I80" s="113">
        <v>195333.19889</v>
      </c>
      <c r="J80" s="113">
        <v>93972.806899999981</v>
      </c>
      <c r="K80" s="113">
        <v>11346.602649999999</v>
      </c>
      <c r="L80" s="113">
        <v>2266.5969399999999</v>
      </c>
      <c r="M80" s="113">
        <v>2409.2323900000001</v>
      </c>
      <c r="N80" s="104">
        <f t="shared" si="5"/>
        <v>759427.76725999999</v>
      </c>
    </row>
    <row r="81" spans="1:14" s="93" customFormat="1" x14ac:dyDescent="0.25">
      <c r="A81" s="95">
        <v>44378</v>
      </c>
      <c r="B81" s="113">
        <v>8063.3605900000011</v>
      </c>
      <c r="C81" s="113">
        <v>38677.863530000002</v>
      </c>
      <c r="D81" s="113">
        <v>35133.000950000001</v>
      </c>
      <c r="E81" s="113">
        <v>4859.8900800000001</v>
      </c>
      <c r="F81" s="113">
        <v>387989.28047000006</v>
      </c>
      <c r="G81" s="113">
        <v>11227.461149999997</v>
      </c>
      <c r="H81" s="113">
        <v>28678.544139999998</v>
      </c>
      <c r="I81" s="113">
        <v>224720.18169000003</v>
      </c>
      <c r="J81" s="113">
        <v>105857.23284000001</v>
      </c>
      <c r="K81" s="113">
        <v>11098.279490000003</v>
      </c>
      <c r="L81" s="113">
        <v>2521.7087700000002</v>
      </c>
      <c r="M81" s="113">
        <v>4084.78008</v>
      </c>
      <c r="N81" s="124">
        <f>SUM(B81:M81)</f>
        <v>862911.5837800001</v>
      </c>
    </row>
    <row r="82" spans="1:14" s="93" customFormat="1" x14ac:dyDescent="0.25">
      <c r="A82" s="95">
        <v>44409</v>
      </c>
      <c r="B82" s="113">
        <v>9948.956229999998</v>
      </c>
      <c r="C82" s="113">
        <v>51216.672330000009</v>
      </c>
      <c r="D82" s="113">
        <v>7315.5572099999999</v>
      </c>
      <c r="E82" s="113">
        <v>9333.3760300000013</v>
      </c>
      <c r="F82" s="113">
        <v>411174.15267000004</v>
      </c>
      <c r="G82" s="113">
        <v>13380.925069999998</v>
      </c>
      <c r="H82" s="113">
        <v>25565.838030000003</v>
      </c>
      <c r="I82" s="113">
        <v>201249.74289999998</v>
      </c>
      <c r="J82" s="113">
        <v>100080.13834</v>
      </c>
      <c r="K82" s="113">
        <v>10744.908710000002</v>
      </c>
      <c r="L82" s="113">
        <v>2018.9043499999996</v>
      </c>
      <c r="M82" s="113">
        <v>3658.9347800000005</v>
      </c>
      <c r="N82" s="104">
        <v>845688.10665000009</v>
      </c>
    </row>
    <row r="83" spans="1:14" s="93" customFormat="1" x14ac:dyDescent="0.25">
      <c r="A83" s="95">
        <v>44440</v>
      </c>
      <c r="B83" s="125">
        <v>9819.3239000000012</v>
      </c>
      <c r="C83" s="125">
        <v>39921.438529999999</v>
      </c>
      <c r="D83" s="125">
        <v>7220.2902999999988</v>
      </c>
      <c r="E83" s="125">
        <v>5691.5743900000007</v>
      </c>
      <c r="F83" s="125">
        <v>410493.73004000005</v>
      </c>
      <c r="G83" s="125">
        <v>11792.367309999998</v>
      </c>
      <c r="H83" s="125">
        <v>30893.927930000005</v>
      </c>
      <c r="I83" s="125">
        <v>203320.63441</v>
      </c>
      <c r="J83" s="125">
        <v>115856.59141000002</v>
      </c>
      <c r="K83" s="125">
        <v>11295.039810000002</v>
      </c>
      <c r="L83" s="125">
        <v>2455.85052</v>
      </c>
      <c r="M83" s="125">
        <v>2740.7653399999999</v>
      </c>
      <c r="N83" s="104">
        <f>SUM(B83:M83)</f>
        <v>851501.53389000008</v>
      </c>
    </row>
    <row r="84" spans="1:14" s="93" customFormat="1" x14ac:dyDescent="0.25">
      <c r="A84" s="95">
        <v>44470</v>
      </c>
      <c r="B84" s="113">
        <v>9637.2958200000012</v>
      </c>
      <c r="C84" s="113">
        <v>47874.789219999999</v>
      </c>
      <c r="D84" s="113">
        <v>8089.3279800000009</v>
      </c>
      <c r="E84" s="113">
        <v>7393.3526000000002</v>
      </c>
      <c r="F84" s="113">
        <v>418056.60106000002</v>
      </c>
      <c r="G84" s="113">
        <v>11253.877169999998</v>
      </c>
      <c r="H84" s="113">
        <v>24944.244610000005</v>
      </c>
      <c r="I84" s="113">
        <v>222510.35055</v>
      </c>
      <c r="J84" s="113">
        <v>122870.11964</v>
      </c>
      <c r="K84" s="113">
        <v>9046.8675400000011</v>
      </c>
      <c r="L84" s="113">
        <v>2139.8638499999997</v>
      </c>
      <c r="M84" s="113">
        <v>2916.6378200000004</v>
      </c>
      <c r="N84" s="104">
        <v>886733.32785999996</v>
      </c>
    </row>
    <row r="85" spans="1:14" s="93" customFormat="1" x14ac:dyDescent="0.25">
      <c r="A85" s="95">
        <v>44501</v>
      </c>
      <c r="B85" s="125">
        <v>7995.7417800000003</v>
      </c>
      <c r="C85" s="125">
        <v>43824.478990000011</v>
      </c>
      <c r="D85" s="125">
        <v>7349.5291399999996</v>
      </c>
      <c r="E85" s="125">
        <v>6746.6729100000011</v>
      </c>
      <c r="F85" s="125">
        <v>428482.24356000003</v>
      </c>
      <c r="G85" s="125">
        <v>11618.833410000003</v>
      </c>
      <c r="H85" s="125">
        <v>31748.907910000002</v>
      </c>
      <c r="I85" s="125">
        <v>227148.52903000001</v>
      </c>
      <c r="J85" s="125">
        <v>114465.99726999999</v>
      </c>
      <c r="K85" s="125">
        <v>12262.24156</v>
      </c>
      <c r="L85" s="125">
        <v>3099.4584299999992</v>
      </c>
      <c r="M85" s="125">
        <v>2432.7963200000004</v>
      </c>
      <c r="N85" s="104">
        <f t="shared" ref="N85:N92" si="7">SUM(B85:M85)</f>
        <v>897175.43031000008</v>
      </c>
    </row>
    <row r="86" spans="1:14" s="93" customFormat="1" x14ac:dyDescent="0.25">
      <c r="A86" s="95">
        <v>44531</v>
      </c>
      <c r="B86" s="113">
        <v>11411.382220000001</v>
      </c>
      <c r="C86" s="113">
        <v>59932.817759999998</v>
      </c>
      <c r="D86" s="113">
        <v>8490.7982300000003</v>
      </c>
      <c r="E86" s="113">
        <v>7240.0137000000004</v>
      </c>
      <c r="F86" s="113">
        <v>459863.24379000004</v>
      </c>
      <c r="G86" s="113">
        <v>11870.6728</v>
      </c>
      <c r="H86" s="113">
        <v>27254.424930000001</v>
      </c>
      <c r="I86" s="113">
        <v>240456.48809</v>
      </c>
      <c r="J86" s="113">
        <v>114408.50019999999</v>
      </c>
      <c r="K86" s="113">
        <v>8861.3909800000001</v>
      </c>
      <c r="L86" s="113">
        <v>2233.8260700000001</v>
      </c>
      <c r="M86" s="113">
        <v>4083.7427900000002</v>
      </c>
      <c r="N86" s="104">
        <f t="shared" si="7"/>
        <v>956107.30156000017</v>
      </c>
    </row>
    <row r="87" spans="1:14" s="93" customFormat="1" x14ac:dyDescent="0.25">
      <c r="A87" s="94">
        <v>44562</v>
      </c>
      <c r="B87" s="125">
        <v>7935.7343700000001</v>
      </c>
      <c r="C87" s="125">
        <v>36218.270560000004</v>
      </c>
      <c r="D87" s="125">
        <v>8079.7877800000006</v>
      </c>
      <c r="E87" s="125">
        <v>7307.57024</v>
      </c>
      <c r="F87" s="125">
        <v>515307.62569999998</v>
      </c>
      <c r="G87" s="125">
        <v>10890.026989999998</v>
      </c>
      <c r="H87" s="125">
        <v>29538.928640000002</v>
      </c>
      <c r="I87" s="125">
        <v>216439.04973999999</v>
      </c>
      <c r="J87" s="125">
        <v>114147.42091</v>
      </c>
      <c r="K87" s="125">
        <v>8656.1997700000011</v>
      </c>
      <c r="L87" s="125">
        <v>1760.5358600000002</v>
      </c>
      <c r="M87" s="125">
        <v>2580.2648300000001</v>
      </c>
      <c r="N87" s="104">
        <f t="shared" si="7"/>
        <v>958861.41538999998</v>
      </c>
    </row>
    <row r="88" spans="1:14" s="93" customFormat="1" x14ac:dyDescent="0.25">
      <c r="A88" s="95">
        <v>44593</v>
      </c>
      <c r="B88" s="113">
        <v>7441.0793900000008</v>
      </c>
      <c r="C88" s="113">
        <v>23057.85871</v>
      </c>
      <c r="D88" s="113">
        <v>5837.3981100000001</v>
      </c>
      <c r="E88" s="113">
        <v>10367.461650000001</v>
      </c>
      <c r="F88" s="113">
        <v>443700.27702000004</v>
      </c>
      <c r="G88" s="113">
        <v>10801.513319999998</v>
      </c>
      <c r="H88" s="113">
        <v>21259.673469999994</v>
      </c>
      <c r="I88" s="113">
        <v>155390.18713000001</v>
      </c>
      <c r="J88" s="113">
        <v>97285.724050000019</v>
      </c>
      <c r="K88" s="113">
        <v>7455.12644</v>
      </c>
      <c r="L88" s="113">
        <v>1682.5703000000003</v>
      </c>
      <c r="M88" s="113">
        <v>2239.7361600000004</v>
      </c>
      <c r="N88" s="104">
        <f t="shared" si="7"/>
        <v>786518.60574999999</v>
      </c>
    </row>
    <row r="89" spans="1:14" s="93" customFormat="1" x14ac:dyDescent="0.25">
      <c r="A89" s="95">
        <v>44621</v>
      </c>
      <c r="B89" s="113">
        <v>7674.0981599999996</v>
      </c>
      <c r="C89" s="113">
        <v>23177.527819999999</v>
      </c>
      <c r="D89" s="113">
        <v>6074.3694599999999</v>
      </c>
      <c r="E89" s="113">
        <v>9060.6859899999999</v>
      </c>
      <c r="F89" s="113">
        <v>442466.77617000003</v>
      </c>
      <c r="G89" s="113">
        <v>15594.823669999998</v>
      </c>
      <c r="H89" s="113">
        <v>22014.165200000003</v>
      </c>
      <c r="I89" s="113">
        <v>151551.12382000001</v>
      </c>
      <c r="J89" s="113">
        <v>96212.886319999991</v>
      </c>
      <c r="K89" s="113">
        <v>14865.765280000001</v>
      </c>
      <c r="L89" s="113">
        <v>2441.8070499999999</v>
      </c>
      <c r="M89" s="113">
        <v>3443.2966299999998</v>
      </c>
      <c r="N89" s="104">
        <f t="shared" si="7"/>
        <v>794577.32556999999</v>
      </c>
    </row>
    <row r="90" spans="1:14" s="93" customFormat="1" x14ac:dyDescent="0.25">
      <c r="A90" s="95">
        <v>44652</v>
      </c>
      <c r="B90" s="113">
        <v>8009.7757700000011</v>
      </c>
      <c r="C90" s="113">
        <v>31321.74468</v>
      </c>
      <c r="D90" s="113">
        <v>6867.651640000001</v>
      </c>
      <c r="E90" s="113">
        <v>9762.1908000000003</v>
      </c>
      <c r="F90" s="113">
        <v>504573.27654000005</v>
      </c>
      <c r="G90" s="113">
        <v>11934.0592</v>
      </c>
      <c r="H90" s="113">
        <v>23762.893540000001</v>
      </c>
      <c r="I90" s="113">
        <v>184444.1507</v>
      </c>
      <c r="J90" s="113">
        <v>95516.521079999991</v>
      </c>
      <c r="K90" s="113">
        <v>8214.3233300000011</v>
      </c>
      <c r="L90" s="113">
        <v>1766.7390400000006</v>
      </c>
      <c r="M90" s="113">
        <v>6028.2026500000002</v>
      </c>
      <c r="N90" s="104">
        <f t="shared" si="7"/>
        <v>892201.5289700001</v>
      </c>
    </row>
    <row r="91" spans="1:14" s="93" customFormat="1" x14ac:dyDescent="0.25">
      <c r="A91" s="95">
        <v>44682</v>
      </c>
      <c r="B91" s="113">
        <v>7295.6</v>
      </c>
      <c r="C91" s="113">
        <v>29873.29</v>
      </c>
      <c r="D91" s="113">
        <v>7280.89</v>
      </c>
      <c r="E91" s="113">
        <v>9501.34</v>
      </c>
      <c r="F91" s="113">
        <v>477297.15</v>
      </c>
      <c r="G91" s="113">
        <v>11293.42</v>
      </c>
      <c r="H91" s="113">
        <v>24372.62</v>
      </c>
      <c r="I91" s="113">
        <v>183022.34</v>
      </c>
      <c r="J91" s="113">
        <v>86216.41</v>
      </c>
      <c r="K91" s="113">
        <v>29546.19</v>
      </c>
      <c r="L91" s="113">
        <v>6369.55</v>
      </c>
      <c r="M91" s="113">
        <v>3409</v>
      </c>
      <c r="N91" s="104">
        <f t="shared" si="7"/>
        <v>875477.8</v>
      </c>
    </row>
    <row r="92" spans="1:14" s="93" customFormat="1" x14ac:dyDescent="0.25">
      <c r="A92" s="95">
        <v>44713</v>
      </c>
      <c r="B92" s="113">
        <v>6572.7183399999994</v>
      </c>
      <c r="C92" s="113">
        <v>35287.488239999999</v>
      </c>
      <c r="D92" s="113">
        <v>7481.2380300000004</v>
      </c>
      <c r="E92" s="113">
        <v>6076.6649100000004</v>
      </c>
      <c r="F92" s="113">
        <v>494309.43648000003</v>
      </c>
      <c r="G92" s="113">
        <v>11407.2358</v>
      </c>
      <c r="H92" s="113">
        <v>26918.00131</v>
      </c>
      <c r="I92" s="113">
        <v>196129.80480000001</v>
      </c>
      <c r="J92" s="113">
        <v>93574.765719999996</v>
      </c>
      <c r="K92" s="113">
        <v>32823.836790000001</v>
      </c>
      <c r="L92" s="113">
        <v>6331.9805800000004</v>
      </c>
      <c r="M92" s="113">
        <v>3382.93687</v>
      </c>
      <c r="N92" s="104">
        <f t="shared" si="7"/>
        <v>920296.10787000007</v>
      </c>
    </row>
    <row r="93" spans="1:14" s="93" customFormat="1" x14ac:dyDescent="0.25">
      <c r="A93" s="95">
        <v>44743</v>
      </c>
      <c r="B93" s="113">
        <v>13017.676670000001</v>
      </c>
      <c r="C93" s="113">
        <v>36548.966930000002</v>
      </c>
      <c r="D93" s="113">
        <v>7227.2853300000015</v>
      </c>
      <c r="E93" s="113">
        <v>6378.5548200000003</v>
      </c>
      <c r="F93" s="113">
        <v>498157.11986999999</v>
      </c>
      <c r="G93" s="113">
        <v>11271.204639999998</v>
      </c>
      <c r="H93" s="113">
        <v>26055.444900000002</v>
      </c>
      <c r="I93" s="113">
        <v>186361.76579</v>
      </c>
      <c r="J93" s="113">
        <v>93261.611370000013</v>
      </c>
      <c r="K93" s="113">
        <v>47355.69773</v>
      </c>
      <c r="L93" s="113">
        <v>9929.0302200000006</v>
      </c>
      <c r="M93" s="113">
        <v>3448.6155099999996</v>
      </c>
      <c r="N93" s="104">
        <f>SUM(B93:M93)</f>
        <v>939012.97378</v>
      </c>
    </row>
    <row r="94" spans="1:14" s="93" customFormat="1" x14ac:dyDescent="0.25">
      <c r="A94" s="95">
        <v>44774</v>
      </c>
      <c r="B94" s="113">
        <v>7635.2664200000008</v>
      </c>
      <c r="C94" s="113">
        <v>44409.418120000002</v>
      </c>
      <c r="D94" s="113">
        <v>7685.9171400000014</v>
      </c>
      <c r="E94" s="113">
        <v>8775.4396099999994</v>
      </c>
      <c r="F94" s="113">
        <v>427167.68307000003</v>
      </c>
      <c r="G94" s="113">
        <v>12563.357540000001</v>
      </c>
      <c r="H94" s="113">
        <v>27571.463670000005</v>
      </c>
      <c r="I94" s="113">
        <v>157481.86921999999</v>
      </c>
      <c r="J94" s="113">
        <v>74085.584130000017</v>
      </c>
      <c r="K94" s="113">
        <v>14423.914639999999</v>
      </c>
      <c r="L94" s="113">
        <v>3132.4217199999998</v>
      </c>
      <c r="M94" s="113">
        <v>5344.6248500000002</v>
      </c>
      <c r="N94" s="104">
        <f>SUM(B94:M94)</f>
        <v>790276.96013000002</v>
      </c>
    </row>
    <row r="95" spans="1:14" s="93" customFormat="1" x14ac:dyDescent="0.25">
      <c r="A95" s="266">
        <v>44805</v>
      </c>
      <c r="B95" s="122">
        <v>6519.7649900000006</v>
      </c>
      <c r="C95" s="122">
        <v>33030.417930000003</v>
      </c>
      <c r="D95" s="122">
        <v>7495.6283800000019</v>
      </c>
      <c r="E95" s="122">
        <v>7962.9610699999994</v>
      </c>
      <c r="F95" s="122">
        <v>424481.10123999993</v>
      </c>
      <c r="G95" s="122">
        <v>11889.773189999998</v>
      </c>
      <c r="H95" s="122">
        <v>28125.99365</v>
      </c>
      <c r="I95" s="122">
        <v>176821.09878</v>
      </c>
      <c r="J95" s="122">
        <v>80059.472340000008</v>
      </c>
      <c r="K95" s="122">
        <v>9565.4871700000003</v>
      </c>
      <c r="L95" s="122">
        <v>2200.8287399999999</v>
      </c>
      <c r="M95" s="122">
        <v>3302.5162200000004</v>
      </c>
      <c r="N95" s="270">
        <f>SUM(B95:M95)</f>
        <v>791455.04369999992</v>
      </c>
    </row>
    <row r="96" spans="1:14" s="93" customFormat="1" x14ac:dyDescent="0.25"/>
    <row r="97" spans="1:1" x14ac:dyDescent="0.25">
      <c r="A97" s="96" t="s">
        <v>154</v>
      </c>
    </row>
    <row r="98" spans="1:1" x14ac:dyDescent="0.25">
      <c r="A98" s="96" t="s">
        <v>167</v>
      </c>
    </row>
    <row r="99" spans="1:1" x14ac:dyDescent="0.25">
      <c r="A99" s="96" t="s">
        <v>155</v>
      </c>
    </row>
    <row r="100" spans="1:1" x14ac:dyDescent="0.25">
      <c r="A100" s="88" t="s">
        <v>162</v>
      </c>
    </row>
  </sheetData>
  <pageMargins left="0.31496062992125984" right="0.31496062992125984" top="0.78740157480314965" bottom="0.78740157480314965" header="0.31496062992125984" footer="0.31496062992125984"/>
  <pageSetup paperSize="9" scale="47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theme="0" tint="-0.34998626667073579"/>
  </sheetPr>
  <dimension ref="A1:N47"/>
  <sheetViews>
    <sheetView workbookViewId="0"/>
  </sheetViews>
  <sheetFormatPr defaultColWidth="18.109375" defaultRowHeight="13.2" x14ac:dyDescent="0.25"/>
  <cols>
    <col min="1" max="1" width="37.109375" customWidth="1"/>
    <col min="2" max="2" width="15.109375" bestFit="1" customWidth="1"/>
    <col min="3" max="3" width="12.109375" bestFit="1" customWidth="1"/>
    <col min="4" max="4" width="12.44140625" bestFit="1" customWidth="1"/>
    <col min="5" max="5" width="12.6640625" bestFit="1" customWidth="1"/>
    <col min="6" max="7" width="11.88671875" bestFit="1" customWidth="1"/>
    <col min="8" max="9" width="12.33203125" bestFit="1" customWidth="1"/>
    <col min="10" max="10" width="12.109375" bestFit="1" customWidth="1"/>
    <col min="11" max="11" width="11.6640625" bestFit="1" customWidth="1"/>
    <col min="12" max="12" width="12" bestFit="1" customWidth="1"/>
    <col min="13" max="13" width="12.109375" bestFit="1" customWidth="1"/>
    <col min="14" max="14" width="15.109375" customWidth="1"/>
  </cols>
  <sheetData>
    <row r="1" spans="1:14" x14ac:dyDescent="0.25">
      <c r="A1" s="8" t="s">
        <v>82</v>
      </c>
      <c r="B1" s="9"/>
      <c r="C1" s="9"/>
      <c r="D1" s="9"/>
      <c r="E1" s="9"/>
      <c r="F1" s="9"/>
      <c r="G1" s="9"/>
      <c r="H1" s="9"/>
      <c r="I1" s="9"/>
      <c r="J1" s="10"/>
      <c r="K1" s="10"/>
      <c r="L1" s="10"/>
      <c r="M1" s="9"/>
      <c r="N1" s="9"/>
    </row>
    <row r="2" spans="1:14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1" t="s">
        <v>31</v>
      </c>
    </row>
    <row r="4" spans="1:14" ht="13.8" thickBot="1" x14ac:dyDescent="0.3">
      <c r="A4" s="12" t="s">
        <v>34</v>
      </c>
      <c r="B4" s="13" t="s">
        <v>35</v>
      </c>
      <c r="C4" s="13" t="s">
        <v>36</v>
      </c>
      <c r="D4" s="13" t="s">
        <v>37</v>
      </c>
      <c r="E4" s="13" t="s">
        <v>38</v>
      </c>
      <c r="F4" s="13" t="s">
        <v>39</v>
      </c>
      <c r="G4" s="13" t="s">
        <v>40</v>
      </c>
      <c r="H4" s="13" t="s">
        <v>41</v>
      </c>
      <c r="I4" s="13" t="s">
        <v>42</v>
      </c>
      <c r="J4" s="13" t="s">
        <v>43</v>
      </c>
      <c r="K4" s="13" t="s">
        <v>44</v>
      </c>
      <c r="L4" s="13" t="s">
        <v>45</v>
      </c>
      <c r="M4" s="13" t="s">
        <v>46</v>
      </c>
      <c r="N4" s="14">
        <v>2010</v>
      </c>
    </row>
    <row r="5" spans="1:14" ht="13.8" thickTop="1" x14ac:dyDescent="0.25">
      <c r="A5" s="8" t="s">
        <v>47</v>
      </c>
      <c r="B5" s="15">
        <f>[1]BASE_TAB_4!B44/1000</f>
        <v>28265.619930000001</v>
      </c>
      <c r="C5" s="15">
        <f>[1]BASE_TAB_4!C44/1000</f>
        <v>25754.338299999996</v>
      </c>
      <c r="D5" s="15">
        <f>[1]BASE_TAB_4!D44/1000</f>
        <v>24684.34273</v>
      </c>
      <c r="E5" s="15">
        <f>[1]BASE_TAB_4!E44/1000</f>
        <v>27503.392609999999</v>
      </c>
      <c r="F5" s="15">
        <f>[1]BASE_TAB_4!F44/1000</f>
        <v>25924.543919999996</v>
      </c>
      <c r="G5" s="15">
        <f>[1]BASE_TAB_4!G44/1000</f>
        <v>27095.211780000001</v>
      </c>
      <c r="H5" s="15">
        <f>[1]BASE_TAB_4!H44/1000</f>
        <v>27347.972989999998</v>
      </c>
      <c r="I5" s="15">
        <f>[1]BASE_TAB_4!I44/1000</f>
        <v>26093.535090000001</v>
      </c>
      <c r="J5" s="15">
        <f>[1]BASE_TAB_4!J44/1000</f>
        <v>27526.370320000002</v>
      </c>
      <c r="K5" s="15">
        <f>[1]BASE_TAB_4!K44/1000</f>
        <v>29692.222249999999</v>
      </c>
      <c r="L5" s="15">
        <f>[1]BASE_TAB_4!L44/1000</f>
        <v>1283.3117199999999</v>
      </c>
      <c r="M5" s="15">
        <f>[1]BASE_TAB_4!M44/1000</f>
        <v>16151.63125</v>
      </c>
      <c r="N5" s="16">
        <f>SUM(B5:M5)</f>
        <v>287322.49288999994</v>
      </c>
    </row>
    <row r="6" spans="1:14" x14ac:dyDescent="0.25">
      <c r="A6" s="8" t="s">
        <v>48</v>
      </c>
      <c r="B6" s="15">
        <f>[1]BASE_TAB_4!B42/1000</f>
        <v>75641.390450000006</v>
      </c>
      <c r="C6" s="15">
        <f>[1]BASE_TAB_4!C42/1000</f>
        <v>68077.574609999996</v>
      </c>
      <c r="D6" s="15">
        <f>[1]BASE_TAB_4!D42/1000</f>
        <v>66030.43323000001</v>
      </c>
      <c r="E6" s="15">
        <f>[1]BASE_TAB_4!E42/1000</f>
        <v>82754.455920000022</v>
      </c>
      <c r="F6" s="15">
        <f>[1]BASE_TAB_4!F42/1000</f>
        <v>79837.850889999987</v>
      </c>
      <c r="G6" s="15">
        <f>[1]BASE_TAB_4!G42/1000</f>
        <v>80020.402829999992</v>
      </c>
      <c r="H6" s="15">
        <f>[1]BASE_TAB_4!H42/1000</f>
        <v>78053.186260000002</v>
      </c>
      <c r="I6" s="15">
        <f>[1]BASE_TAB_4!I42/1000</f>
        <v>78601.501669999983</v>
      </c>
      <c r="J6" s="15">
        <f>[1]BASE_TAB_4!J42/1000</f>
        <v>82484.343519999995</v>
      </c>
      <c r="K6" s="15">
        <f>[1]BASE_TAB_4!K42/1000</f>
        <v>74280.177679999993</v>
      </c>
      <c r="L6" s="15">
        <f>[1]BASE_TAB_4!L42/1000</f>
        <v>83325.195169999992</v>
      </c>
      <c r="M6" s="15">
        <f>[1]BASE_TAB_4!M42/1000</f>
        <v>77664.439229999989</v>
      </c>
      <c r="N6" s="16">
        <f>SUM(B6:M6)</f>
        <v>926770.95146000001</v>
      </c>
    </row>
    <row r="7" spans="1:14" x14ac:dyDescent="0.25">
      <c r="A7" s="8" t="s">
        <v>49</v>
      </c>
      <c r="B7" s="15">
        <f>([1]BASE_TAB_4!B43)/1000</f>
        <v>80819.230420000007</v>
      </c>
      <c r="C7" s="15">
        <f>([1]BASE_TAB_4!C43)/1000</f>
        <v>64293.112999999998</v>
      </c>
      <c r="D7" s="15">
        <f>([1]BASE_TAB_4!D43)/1000</f>
        <v>64678.129260000016</v>
      </c>
      <c r="E7" s="15">
        <f>([1]BASE_TAB_4!E43)/1000</f>
        <v>69188.444610000006</v>
      </c>
      <c r="F7" s="15">
        <f>([1]BASE_TAB_4!F43)/1000</f>
        <v>75750.620899999994</v>
      </c>
      <c r="G7" s="15">
        <f>([1]BASE_TAB_4!G43)/1000</f>
        <v>72563.592570000008</v>
      </c>
      <c r="H7" s="15">
        <f>([1]BASE_TAB_4!H43)/1000</f>
        <v>70147.019050000003</v>
      </c>
      <c r="I7" s="15">
        <f>([1]BASE_TAB_4!I43)/1000</f>
        <v>87752.322110000008</v>
      </c>
      <c r="J7" s="15">
        <f>([1]BASE_TAB_4!J43)/1000</f>
        <v>71742.061220000018</v>
      </c>
      <c r="K7" s="15">
        <f>([1]BASE_TAB_4!K43)/1000</f>
        <v>79494.813819999981</v>
      </c>
      <c r="L7" s="15">
        <f>([1]BASE_TAB_4!L43)/1000</f>
        <v>67591.381899999993</v>
      </c>
      <c r="M7" s="15">
        <f>([1]BASE_TAB_4!M43)/1000</f>
        <v>69823.281709999996</v>
      </c>
      <c r="N7" s="16">
        <f>SUM(B7:M7)</f>
        <v>873844.01057000004</v>
      </c>
    </row>
    <row r="8" spans="1:14" x14ac:dyDescent="0.25">
      <c r="A8" s="8" t="s">
        <v>50</v>
      </c>
      <c r="B8" s="15">
        <f>[1]BASE_TAB_4!B45/1000</f>
        <v>27631.198420000001</v>
      </c>
      <c r="C8" s="15">
        <f>[1]BASE_TAB_4!C45/1000</f>
        <v>25516.951949999991</v>
      </c>
      <c r="D8" s="15">
        <f>[1]BASE_TAB_4!D45/1000</f>
        <v>29799.285490000002</v>
      </c>
      <c r="E8" s="15">
        <f>[1]BASE_TAB_4!E45/1000</f>
        <v>41579.474790000007</v>
      </c>
      <c r="F8" s="15">
        <f>[1]BASE_TAB_4!F45/1000</f>
        <v>32056.971589999997</v>
      </c>
      <c r="G8" s="15">
        <f>[1]BASE_TAB_4!G45/1000</f>
        <v>36037.214089999994</v>
      </c>
      <c r="H8" s="15">
        <f>[1]BASE_TAB_4!H45/1000</f>
        <v>31303.765800000005</v>
      </c>
      <c r="I8" s="15">
        <f>[1]BASE_TAB_4!I45/1000</f>
        <v>32768.504809999999</v>
      </c>
      <c r="J8" s="15">
        <f>[1]BASE_TAB_4!J45/1000</f>
        <v>38977.381980000006</v>
      </c>
      <c r="K8" s="15">
        <f>[1]BASE_TAB_4!K45/1000</f>
        <v>34758.807099999991</v>
      </c>
      <c r="L8" s="15">
        <f>[1]BASE_TAB_4!L45/1000</f>
        <v>35540.067350000005</v>
      </c>
      <c r="M8" s="15">
        <f>[1]BASE_TAB_4!M45/1000</f>
        <v>37027.945089999994</v>
      </c>
      <c r="N8" s="16">
        <f>SUM(B8:M8)</f>
        <v>402997.56845999998</v>
      </c>
    </row>
    <row r="9" spans="1:14" x14ac:dyDescent="0.25">
      <c r="A9" s="8" t="s">
        <v>51</v>
      </c>
      <c r="B9" s="15">
        <f>[1]BASE_TAB_4!B3/1000</f>
        <v>434.80153000000001</v>
      </c>
      <c r="C9" s="15">
        <f>[1]BASE_TAB_4!C3/1000</f>
        <v>422.62053000000003</v>
      </c>
      <c r="D9" s="15">
        <f>[1]BASE_TAB_4!D3/1000</f>
        <v>315.51128000000006</v>
      </c>
      <c r="E9" s="15">
        <f>[1]BASE_TAB_4!E3/1000</f>
        <v>182.86927</v>
      </c>
      <c r="F9" s="15">
        <f>[1]BASE_TAB_4!F3/1000</f>
        <v>166.90777</v>
      </c>
      <c r="G9" s="15">
        <f>[1]BASE_TAB_4!G3/1000</f>
        <v>286.88865000000004</v>
      </c>
      <c r="H9" s="15">
        <f>[1]BASE_TAB_4!H3/1000</f>
        <v>255.03287</v>
      </c>
      <c r="I9" s="15">
        <f>[1]BASE_TAB_4!I3/1000</f>
        <v>289.60406</v>
      </c>
      <c r="J9" s="15">
        <f>[1]BASE_TAB_4!J3/1000</f>
        <v>291.01241999999996</v>
      </c>
      <c r="K9" s="15">
        <f>[1]BASE_TAB_4!K3/1000</f>
        <v>394.41065000000003</v>
      </c>
      <c r="L9" s="15">
        <f>[1]BASE_TAB_4!L3/1000</f>
        <v>349.82492999999999</v>
      </c>
      <c r="M9" s="15">
        <f>[1]BASE_TAB_4!M3/1000</f>
        <v>248.82123999999999</v>
      </c>
      <c r="N9" s="16">
        <f t="shared" ref="N9:N39" si="0">SUM(B9:M9)</f>
        <v>3638.3052000000007</v>
      </c>
    </row>
    <row r="10" spans="1:14" x14ac:dyDescent="0.25">
      <c r="A10" s="8" t="s">
        <v>52</v>
      </c>
      <c r="B10" s="15">
        <f>SUM(B11:B16)</f>
        <v>32041.773220000003</v>
      </c>
      <c r="C10" s="15">
        <f t="shared" ref="C10:M10" si="1">SUM(C11:C16)</f>
        <v>47060.97666</v>
      </c>
      <c r="D10" s="15">
        <f t="shared" si="1"/>
        <v>27158.644799999998</v>
      </c>
      <c r="E10" s="15">
        <f t="shared" si="1"/>
        <v>43210.918369999999</v>
      </c>
      <c r="F10" s="15">
        <f t="shared" si="1"/>
        <v>30827.203580000001</v>
      </c>
      <c r="G10" s="15">
        <f t="shared" si="1"/>
        <v>31810.560060000003</v>
      </c>
      <c r="H10" s="15">
        <f t="shared" si="1"/>
        <v>34111.247530000001</v>
      </c>
      <c r="I10" s="15">
        <f t="shared" si="1"/>
        <v>31689.229239999997</v>
      </c>
      <c r="J10" s="15">
        <f t="shared" si="1"/>
        <v>35179.2356</v>
      </c>
      <c r="K10" s="15">
        <f t="shared" si="1"/>
        <v>62897.965640000009</v>
      </c>
      <c r="L10" s="15">
        <f t="shared" si="1"/>
        <v>33104.590409999997</v>
      </c>
      <c r="M10" s="15">
        <f t="shared" si="1"/>
        <v>33270.37831</v>
      </c>
      <c r="N10" s="16">
        <f t="shared" si="0"/>
        <v>442362.72342000005</v>
      </c>
    </row>
    <row r="11" spans="1:14" x14ac:dyDescent="0.25">
      <c r="A11" s="17" t="s">
        <v>53</v>
      </c>
      <c r="B11" s="18">
        <f>[1]BASE_TAB_4!B5/1000</f>
        <v>12663.297</v>
      </c>
      <c r="C11" s="18">
        <f>[1]BASE_TAB_4!C5/1000</f>
        <v>30161.727800000001</v>
      </c>
      <c r="D11" s="18">
        <f>[1]BASE_TAB_4!D5/1000</f>
        <v>11204.77533</v>
      </c>
      <c r="E11" s="18">
        <f>[1]BASE_TAB_4!E5/1000</f>
        <v>12314.86148</v>
      </c>
      <c r="F11" s="18">
        <f>[1]BASE_TAB_4!F5/1000</f>
        <v>12143.234520000002</v>
      </c>
      <c r="G11" s="18">
        <f>[1]BASE_TAB_4!G5/1000</f>
        <v>12161.93972</v>
      </c>
      <c r="H11" s="18">
        <f>[1]BASE_TAB_4!H5/1000</f>
        <v>13063.501990000002</v>
      </c>
      <c r="I11" s="18">
        <f>[1]BASE_TAB_4!I5/1000</f>
        <v>12596.795860000002</v>
      </c>
      <c r="J11" s="18">
        <f>[1]BASE_TAB_4!J5/1000</f>
        <v>12475.58423</v>
      </c>
      <c r="K11" s="18">
        <f>[1]BASE_TAB_4!K5/1000</f>
        <v>15118.19594</v>
      </c>
      <c r="L11" s="18">
        <f>[1]BASE_TAB_4!L5/1000</f>
        <v>13425.54544</v>
      </c>
      <c r="M11" s="18">
        <f>[1]BASE_TAB_4!M5/1000</f>
        <v>13274.04017</v>
      </c>
      <c r="N11" s="19">
        <f t="shared" si="0"/>
        <v>170603.49948</v>
      </c>
    </row>
    <row r="12" spans="1:14" x14ac:dyDescent="0.25">
      <c r="A12" s="17" t="s">
        <v>54</v>
      </c>
      <c r="B12" s="18">
        <f>[1]BASE_TAB_4!B6/1000</f>
        <v>7158.8538899999994</v>
      </c>
      <c r="C12" s="18">
        <f>[1]BASE_TAB_4!C6/1000</f>
        <v>6303.16525</v>
      </c>
      <c r="D12" s="18">
        <f>[1]BASE_TAB_4!D6/1000</f>
        <v>4613.66914</v>
      </c>
      <c r="E12" s="18">
        <f>[1]BASE_TAB_4!E6/1000</f>
        <v>5484.4093700000003</v>
      </c>
      <c r="F12" s="18">
        <f>[1]BASE_TAB_4!F6/1000</f>
        <v>5876.6048499999997</v>
      </c>
      <c r="G12" s="18">
        <f>[1]BASE_TAB_4!G6/1000</f>
        <v>7014.8149100000001</v>
      </c>
      <c r="H12" s="18">
        <f>[1]BASE_TAB_4!H6/1000</f>
        <v>6711.8768600000003</v>
      </c>
      <c r="I12" s="18">
        <f>[1]BASE_TAB_4!I6/1000</f>
        <v>6281.4309699999994</v>
      </c>
      <c r="J12" s="18">
        <f>[1]BASE_TAB_4!J6/1000</f>
        <v>8848.3981500000009</v>
      </c>
      <c r="K12" s="18">
        <f>[1]BASE_TAB_4!K6/1000</f>
        <v>7778.4245999999994</v>
      </c>
      <c r="L12" s="18">
        <f>[1]BASE_TAB_4!L6/1000</f>
        <v>5432.5861199999999</v>
      </c>
      <c r="M12" s="18">
        <f>[1]BASE_TAB_4!M6/1000</f>
        <v>6215.3229499999998</v>
      </c>
      <c r="N12" s="19">
        <f t="shared" si="0"/>
        <v>77719.557060000021</v>
      </c>
    </row>
    <row r="13" spans="1:14" x14ac:dyDescent="0.25">
      <c r="A13" s="9" t="s">
        <v>55</v>
      </c>
      <c r="B13" s="18">
        <f>[1]BASE_TAB_4!B4/1000</f>
        <v>1973.7524599999999</v>
      </c>
      <c r="C13" s="18">
        <f>[1]BASE_TAB_4!C4/1000</f>
        <v>2164.0964700000004</v>
      </c>
      <c r="D13" s="18">
        <f>[1]BASE_TAB_4!D4/1000</f>
        <v>1915.06621</v>
      </c>
      <c r="E13" s="18">
        <f>[1]BASE_TAB_4!E4/1000</f>
        <v>2059.9392400000002</v>
      </c>
      <c r="F13" s="18">
        <f>[1]BASE_TAB_4!F4/1000</f>
        <v>2342.9344900000001</v>
      </c>
      <c r="G13" s="18">
        <f>[1]BASE_TAB_4!G4/1000</f>
        <v>1953.6338899999998</v>
      </c>
      <c r="H13" s="18">
        <f>[1]BASE_TAB_4!H4/1000</f>
        <v>2607.2701899999997</v>
      </c>
      <c r="I13" s="18">
        <f>[1]BASE_TAB_4!I4/1000</f>
        <v>2099.6870800000002</v>
      </c>
      <c r="J13" s="18">
        <f>[1]BASE_TAB_4!J4/1000</f>
        <v>2147.5199900000002</v>
      </c>
      <c r="K13" s="18">
        <f>[1]BASE_TAB_4!K4/1000</f>
        <v>1936.8383899999999</v>
      </c>
      <c r="L13" s="18">
        <f>[1]BASE_TAB_4!L4/1000</f>
        <v>2256.9976900000001</v>
      </c>
      <c r="M13" s="18">
        <f>[1]BASE_TAB_4!M4/1000</f>
        <v>2328.30177</v>
      </c>
      <c r="N13" s="19">
        <f t="shared" si="0"/>
        <v>25786.03787</v>
      </c>
    </row>
    <row r="14" spans="1:14" x14ac:dyDescent="0.25">
      <c r="A14" s="9" t="s">
        <v>56</v>
      </c>
      <c r="B14" s="18">
        <f>[1]BASE_TAB_4!B12/1000</f>
        <v>2057.45154</v>
      </c>
      <c r="C14" s="18">
        <f>[1]BASE_TAB_4!C12/1000</f>
        <v>1913.3318200000001</v>
      </c>
      <c r="D14" s="18">
        <f>[1]BASE_TAB_4!D12/1000</f>
        <v>2001.78044</v>
      </c>
      <c r="E14" s="18">
        <f>[1]BASE_TAB_4!E12/1000</f>
        <v>2339.3060099999998</v>
      </c>
      <c r="F14" s="18">
        <f>[1]BASE_TAB_4!F12/1000</f>
        <v>2115.6981600000004</v>
      </c>
      <c r="G14" s="18">
        <f>[1]BASE_TAB_4!G12/1000</f>
        <v>2000.6123500000001</v>
      </c>
      <c r="H14" s="18">
        <f>[1]BASE_TAB_4!H12/1000</f>
        <v>2368.4106900000002</v>
      </c>
      <c r="I14" s="18">
        <f>[1]BASE_TAB_4!I12/1000</f>
        <v>2085.9276</v>
      </c>
      <c r="J14" s="18">
        <f>[1]BASE_TAB_4!J12/1000</f>
        <v>2765.2048599999998</v>
      </c>
      <c r="K14" s="18">
        <f>[1]BASE_TAB_4!K12/1000</f>
        <v>2537.0070000000001</v>
      </c>
      <c r="L14" s="18">
        <f>[1]BASE_TAB_4!L12/1000</f>
        <v>2423.6054700000004</v>
      </c>
      <c r="M14" s="18">
        <f>[1]BASE_TAB_4!M12/1000</f>
        <v>2547.9348599999998</v>
      </c>
      <c r="N14" s="19">
        <f t="shared" si="0"/>
        <v>27156.270799999998</v>
      </c>
    </row>
    <row r="15" spans="1:14" x14ac:dyDescent="0.25">
      <c r="A15" s="9" t="s">
        <v>57</v>
      </c>
      <c r="B15" s="18">
        <f>[1]BASE_TAB_4!B9/1000</f>
        <v>1879.4014</v>
      </c>
      <c r="C15" s="18">
        <f>[1]BASE_TAB_4!C9/1000</f>
        <v>1028.6250600000001</v>
      </c>
      <c r="D15" s="18">
        <f>[1]BASE_TAB_4!D9/1000</f>
        <v>1322.9838</v>
      </c>
      <c r="E15" s="18">
        <f>[1]BASE_TAB_4!E9/1000</f>
        <v>14327.73495</v>
      </c>
      <c r="F15" s="18">
        <f>[1]BASE_TAB_4!F9/1000</f>
        <v>1975.5771599999998</v>
      </c>
      <c r="G15" s="18">
        <f>[1]BASE_TAB_4!G9/1000</f>
        <v>2015.26839</v>
      </c>
      <c r="H15" s="18">
        <f>[1]BASE_TAB_4!H9/1000</f>
        <v>3220.92029</v>
      </c>
      <c r="I15" s="18">
        <f>[1]BASE_TAB_4!I9/1000</f>
        <v>1982.5650600000001</v>
      </c>
      <c r="J15" s="18">
        <f>[1]BASE_TAB_4!J9/1000</f>
        <v>1847.0035800000001</v>
      </c>
      <c r="K15" s="18">
        <f>[1]BASE_TAB_4!K9/1000</f>
        <v>17606.79537</v>
      </c>
      <c r="L15" s="18">
        <f>[1]BASE_TAB_4!L9/1000</f>
        <v>2546.8623700000003</v>
      </c>
      <c r="M15" s="18">
        <f>[1]BASE_TAB_4!M9/1000</f>
        <v>2159.9472599999999</v>
      </c>
      <c r="N15" s="19">
        <f t="shared" si="0"/>
        <v>51913.684690000009</v>
      </c>
    </row>
    <row r="16" spans="1:14" x14ac:dyDescent="0.25">
      <c r="A16" s="9" t="s">
        <v>58</v>
      </c>
      <c r="B16" s="18">
        <f>([1]BASE_TAB_4!B7+[1]BASE_TAB_4!B8+[1]BASE_TAB_4!B10+[1]BASE_TAB_4!B11)/1000</f>
        <v>6309.0169300000007</v>
      </c>
      <c r="C16" s="18">
        <f>([1]BASE_TAB_4!C7+[1]BASE_TAB_4!C8+[1]BASE_TAB_4!C10+[1]BASE_TAB_4!C11)/1000</f>
        <v>5490.0302599999995</v>
      </c>
      <c r="D16" s="18">
        <f>([1]BASE_TAB_4!D7+[1]BASE_TAB_4!D8+[1]BASE_TAB_4!D10+[1]BASE_TAB_4!D11)/1000</f>
        <v>6100.3698800000011</v>
      </c>
      <c r="E16" s="18">
        <f>([1]BASE_TAB_4!E7+[1]BASE_TAB_4!E8+[1]BASE_TAB_4!E10+[1]BASE_TAB_4!E11)/1000</f>
        <v>6684.6673199999996</v>
      </c>
      <c r="F16" s="18">
        <f>([1]BASE_TAB_4!F7+[1]BASE_TAB_4!F8+[1]BASE_TAB_4!F10+[1]BASE_TAB_4!F11)/1000</f>
        <v>6373.1544000000013</v>
      </c>
      <c r="G16" s="18">
        <f>([1]BASE_TAB_4!G7+[1]BASE_TAB_4!G8+[1]BASE_TAB_4!G10+[1]BASE_TAB_4!G11)/1000</f>
        <v>6664.2908000000016</v>
      </c>
      <c r="H16" s="18">
        <f>([1]BASE_TAB_4!H7+[1]BASE_TAB_4!H8+[1]BASE_TAB_4!H10+[1]BASE_TAB_4!H11)/1000</f>
        <v>6139.2675099999988</v>
      </c>
      <c r="I16" s="18">
        <f>([1]BASE_TAB_4!I7+[1]BASE_TAB_4!I8+[1]BASE_TAB_4!I10+[1]BASE_TAB_4!I11)/1000</f>
        <v>6642.8226699999977</v>
      </c>
      <c r="J16" s="18">
        <f>([1]BASE_TAB_4!J7+[1]BASE_TAB_4!J8+[1]BASE_TAB_4!J10+[1]BASE_TAB_4!J11)/1000</f>
        <v>7095.5247899999995</v>
      </c>
      <c r="K16" s="18">
        <f>([1]BASE_TAB_4!K7+[1]BASE_TAB_4!K8+[1]BASE_TAB_4!K10+[1]BASE_TAB_4!K11)/1000</f>
        <v>17920.704340000008</v>
      </c>
      <c r="L16" s="18">
        <f>([1]BASE_TAB_4!L7+[1]BASE_TAB_4!L8+[1]BASE_TAB_4!L10+[1]BASE_TAB_4!L11)/1000</f>
        <v>7018.9933199999969</v>
      </c>
      <c r="M16" s="18">
        <f>([1]BASE_TAB_4!M7+[1]BASE_TAB_4!M8+[1]BASE_TAB_4!M10+[1]BASE_TAB_4!M11)/1000</f>
        <v>6744.8312999999998</v>
      </c>
      <c r="N16" s="19">
        <f t="shared" si="0"/>
        <v>89183.673520000011</v>
      </c>
    </row>
    <row r="17" spans="1:14" x14ac:dyDescent="0.25">
      <c r="A17" s="8" t="s">
        <v>59</v>
      </c>
      <c r="B17" s="15">
        <f>SUM(B18:B26)</f>
        <v>63819.763620000005</v>
      </c>
      <c r="C17" s="15">
        <f t="shared" ref="C17:M17" si="2">SUM(C18:C26)</f>
        <v>50596.715770000003</v>
      </c>
      <c r="D17" s="15">
        <f t="shared" si="2"/>
        <v>54179.907010000003</v>
      </c>
      <c r="E17" s="15">
        <f t="shared" si="2"/>
        <v>66229.383730000001</v>
      </c>
      <c r="F17" s="15">
        <f t="shared" si="2"/>
        <v>55641.17396</v>
      </c>
      <c r="G17" s="15">
        <f t="shared" si="2"/>
        <v>61479.203629999996</v>
      </c>
      <c r="H17" s="15">
        <f t="shared" si="2"/>
        <v>57105.079469999997</v>
      </c>
      <c r="I17" s="15">
        <f t="shared" si="2"/>
        <v>57119.805760000003</v>
      </c>
      <c r="J17" s="15">
        <f t="shared" si="2"/>
        <v>58926.980640000002</v>
      </c>
      <c r="K17" s="15">
        <f t="shared" si="2"/>
        <v>68328.522729999997</v>
      </c>
      <c r="L17" s="15">
        <f t="shared" si="2"/>
        <v>67996.043090000006</v>
      </c>
      <c r="M17" s="15">
        <f t="shared" si="2"/>
        <v>74175.595390000002</v>
      </c>
      <c r="N17" s="16">
        <f t="shared" si="0"/>
        <v>735598.17480000004</v>
      </c>
    </row>
    <row r="18" spans="1:14" x14ac:dyDescent="0.25">
      <c r="A18" s="17" t="s">
        <v>57</v>
      </c>
      <c r="B18" s="18">
        <f>[1]BASE_TAB_4!B20/1000</f>
        <v>9719.1481599999988</v>
      </c>
      <c r="C18" s="18">
        <f>[1]BASE_TAB_4!C20/1000</f>
        <v>9144.0978100000011</v>
      </c>
      <c r="D18" s="18">
        <f>[1]BASE_TAB_4!D20/1000</f>
        <v>8518.9602900000009</v>
      </c>
      <c r="E18" s="18">
        <f>[1]BASE_TAB_4!E20/1000</f>
        <v>11607.396060000001</v>
      </c>
      <c r="F18" s="18">
        <f>[1]BASE_TAB_4!F20/1000</f>
        <v>9884.129560000003</v>
      </c>
      <c r="G18" s="18">
        <f>[1]BASE_TAB_4!G20/1000</f>
        <v>10758.474880000002</v>
      </c>
      <c r="H18" s="18">
        <f>[1]BASE_TAB_4!H20/1000</f>
        <v>9141.4064699999999</v>
      </c>
      <c r="I18" s="18">
        <f>[1]BASE_TAB_4!I20/1000</f>
        <v>9924.4481599999999</v>
      </c>
      <c r="J18" s="18">
        <f>[1]BASE_TAB_4!J20/1000</f>
        <v>10541.498249999999</v>
      </c>
      <c r="K18" s="18">
        <f>[1]BASE_TAB_4!K20/1000</f>
        <v>12765.511160000002</v>
      </c>
      <c r="L18" s="18">
        <f>[1]BASE_TAB_4!L20/1000</f>
        <v>9341.6974900000023</v>
      </c>
      <c r="M18" s="18">
        <f>[1]BASE_TAB_4!M20/1000</f>
        <v>8554.6778300000005</v>
      </c>
      <c r="N18" s="19">
        <f t="shared" si="0"/>
        <v>119901.44612000002</v>
      </c>
    </row>
    <row r="19" spans="1:14" x14ac:dyDescent="0.25">
      <c r="A19" s="17" t="s">
        <v>55</v>
      </c>
      <c r="B19" s="18">
        <f>[1]BASE_TAB_4!B14/1000</f>
        <v>15298.75654</v>
      </c>
      <c r="C19" s="18">
        <f>[1]BASE_TAB_4!C14/1000</f>
        <v>11974.758460000001</v>
      </c>
      <c r="D19" s="18">
        <f>[1]BASE_TAB_4!D14/1000</f>
        <v>15072.88293</v>
      </c>
      <c r="E19" s="18">
        <f>[1]BASE_TAB_4!E14/1000</f>
        <v>18600.571889999999</v>
      </c>
      <c r="F19" s="18">
        <f>[1]BASE_TAB_4!F14/1000</f>
        <v>13075.239199999998</v>
      </c>
      <c r="G19" s="18">
        <f>[1]BASE_TAB_4!G14/1000</f>
        <v>13066.88125</v>
      </c>
      <c r="H19" s="18">
        <f>[1]BASE_TAB_4!H14/1000</f>
        <v>13376.337510000001</v>
      </c>
      <c r="I19" s="18">
        <f>[1]BASE_TAB_4!I14/1000</f>
        <v>13486.087270000002</v>
      </c>
      <c r="J19" s="18">
        <f>[1]BASE_TAB_4!J14/1000</f>
        <v>14537.466700000003</v>
      </c>
      <c r="K19" s="18">
        <f>[1]BASE_TAB_4!K14/1000</f>
        <v>14477.345999999998</v>
      </c>
      <c r="L19" s="18">
        <f>[1]BASE_TAB_4!L14/1000</f>
        <v>13029.868310000002</v>
      </c>
      <c r="M19" s="18">
        <f>[1]BASE_TAB_4!M14/1000</f>
        <v>15540.458240000002</v>
      </c>
      <c r="N19" s="19">
        <f t="shared" si="0"/>
        <v>171536.65429999999</v>
      </c>
    </row>
    <row r="20" spans="1:14" x14ac:dyDescent="0.25">
      <c r="A20" s="17" t="s">
        <v>53</v>
      </c>
      <c r="B20" s="18">
        <f>[1]BASE_TAB_4!B16/1000</f>
        <v>12749.013329999998</v>
      </c>
      <c r="C20" s="18">
        <f>[1]BASE_TAB_4!C16/1000</f>
        <v>8917.2591399999983</v>
      </c>
      <c r="D20" s="18">
        <f>[1]BASE_TAB_4!D16/1000</f>
        <v>9248.7436500000003</v>
      </c>
      <c r="E20" s="18">
        <f>[1]BASE_TAB_4!E16/1000</f>
        <v>10111.99804</v>
      </c>
      <c r="F20" s="18">
        <f>[1]BASE_TAB_4!F16/1000</f>
        <v>10419.845670000001</v>
      </c>
      <c r="G20" s="18">
        <f>[1]BASE_TAB_4!G16/1000</f>
        <v>10883.865409999999</v>
      </c>
      <c r="H20" s="18">
        <f>[1]BASE_TAB_4!H16/1000</f>
        <v>11788.75369</v>
      </c>
      <c r="I20" s="18">
        <f>[1]BASE_TAB_4!I16/1000</f>
        <v>9986.7847199999997</v>
      </c>
      <c r="J20" s="18">
        <f>[1]BASE_TAB_4!J16/1000</f>
        <v>10566.312740000001</v>
      </c>
      <c r="K20" s="18">
        <f>[1]BASE_TAB_4!K16/1000</f>
        <v>11126.531339999998</v>
      </c>
      <c r="L20" s="18">
        <f>[1]BASE_TAB_4!L16/1000</f>
        <v>14697.442819999998</v>
      </c>
      <c r="M20" s="18">
        <f>[1]BASE_TAB_4!M16/1000</f>
        <v>11348.666249999998</v>
      </c>
      <c r="N20" s="19">
        <f t="shared" si="0"/>
        <v>131845.21679999999</v>
      </c>
    </row>
    <row r="21" spans="1:14" x14ac:dyDescent="0.25">
      <c r="A21" s="17" t="s">
        <v>60</v>
      </c>
      <c r="B21" s="18">
        <f>([1]BASE_TAB_4!B23)/1000</f>
        <v>2371.2590700000042</v>
      </c>
      <c r="C21" s="18">
        <f>([1]BASE_TAB_4!C23)/1000</f>
        <v>816.8482499999991</v>
      </c>
      <c r="D21" s="18">
        <f>([1]BASE_TAB_4!D23)/1000</f>
        <v>1053.5702799999997</v>
      </c>
      <c r="E21" s="18">
        <f>([1]BASE_TAB_4!E23)/1000</f>
        <v>1781.8874300000007</v>
      </c>
      <c r="F21" s="18">
        <f>'[2]TAB4.2_2010'!$F$21</f>
        <v>1269.5779599999989</v>
      </c>
      <c r="G21" s="18">
        <f>([1]BASE_TAB_4!G23)/1000</f>
        <v>2147.9996999999985</v>
      </c>
      <c r="H21" s="18">
        <f>([1]BASE_TAB_4!H23)/1000</f>
        <v>1086.2761099999993</v>
      </c>
      <c r="I21" s="18">
        <f>([1]BASE_TAB_4!I23)/1000</f>
        <v>873.34094999999922</v>
      </c>
      <c r="J21" s="18">
        <f>([1]BASE_TAB_4!J23)/1000</f>
        <v>988.98318000000063</v>
      </c>
      <c r="K21" s="18">
        <f>([1]BASE_TAB_4!K23)/1000</f>
        <v>2505.6553600000002</v>
      </c>
      <c r="L21" s="18">
        <f>([1]BASE_TAB_4!L23)/1000</f>
        <v>3946.98639</v>
      </c>
      <c r="M21" s="18">
        <f>([1]BASE_TAB_4!M23)/1000</f>
        <v>1982.09331</v>
      </c>
      <c r="N21" s="18">
        <f>([1]BASE_TAB_4!N23)/1000</f>
        <v>1692.1478599999998</v>
      </c>
    </row>
    <row r="22" spans="1:14" x14ac:dyDescent="0.25">
      <c r="A22" s="17" t="s">
        <v>61</v>
      </c>
      <c r="B22" s="18">
        <f>[1]BASE_TAB_4!B15/1000</f>
        <v>3369.3078599999999</v>
      </c>
      <c r="C22" s="18">
        <f>[1]BASE_TAB_4!C15/1000</f>
        <v>3599.2292900000002</v>
      </c>
      <c r="D22" s="18">
        <f>[1]BASE_TAB_4!D15/1000</f>
        <v>3152.2678900000001</v>
      </c>
      <c r="E22" s="18">
        <f>[1]BASE_TAB_4!E15/1000</f>
        <v>3205.2245600000001</v>
      </c>
      <c r="F22" s="18">
        <f>[1]BASE_TAB_4!F15/1000</f>
        <v>3263.71819</v>
      </c>
      <c r="G22" s="18">
        <f>[1]BASE_TAB_4!G15/1000</f>
        <v>3293.9371499999997</v>
      </c>
      <c r="H22" s="18">
        <f>[1]BASE_TAB_4!H15/1000</f>
        <v>3423.0762799999998</v>
      </c>
      <c r="I22" s="18">
        <f>[1]BASE_TAB_4!I15/1000</f>
        <v>3571.1539700000003</v>
      </c>
      <c r="J22" s="18">
        <f>[1]BASE_TAB_4!J15/1000</f>
        <v>3355.3189900000002</v>
      </c>
      <c r="K22" s="18">
        <f>[1]BASE_TAB_4!K15/1000</f>
        <v>5946.295720000001</v>
      </c>
      <c r="L22" s="18">
        <f>[1]BASE_TAB_4!L15/1000</f>
        <v>3572.0361600000001</v>
      </c>
      <c r="M22" s="18">
        <f>[1]BASE_TAB_4!M15/1000</f>
        <v>4228.7149900000004</v>
      </c>
      <c r="N22" s="19">
        <f t="shared" si="0"/>
        <v>43980.281050000005</v>
      </c>
    </row>
    <row r="23" spans="1:14" x14ac:dyDescent="0.25">
      <c r="A23" s="17" t="s">
        <v>62</v>
      </c>
      <c r="B23" s="18">
        <f>[1]BASE_TAB_4!B17/1000</f>
        <v>6759.74143</v>
      </c>
      <c r="C23" s="18">
        <f>[1]BASE_TAB_4!C17/1000</f>
        <v>5962.3033299999997</v>
      </c>
      <c r="D23" s="18">
        <f>[1]BASE_TAB_4!D17/1000</f>
        <v>5127.51404</v>
      </c>
      <c r="E23" s="18">
        <f>[1]BASE_TAB_4!E17/1000</f>
        <v>7049.2210599999999</v>
      </c>
      <c r="F23" s="18">
        <f>[1]BASE_TAB_4!F17/1000</f>
        <v>5549.58122</v>
      </c>
      <c r="G23" s="18">
        <f>[1]BASE_TAB_4!G17/1000</f>
        <v>7793.9699900000005</v>
      </c>
      <c r="H23" s="18">
        <f>[1]BASE_TAB_4!H17/1000</f>
        <v>5536.0644699999993</v>
      </c>
      <c r="I23" s="18">
        <f>[1]BASE_TAB_4!I17/1000</f>
        <v>6465.59573</v>
      </c>
      <c r="J23" s="18">
        <f>[1]BASE_TAB_4!J17/1000</f>
        <v>6579.0771100000002</v>
      </c>
      <c r="K23" s="18">
        <f>[1]BASE_TAB_4!K17/1000</f>
        <v>6587.8248300000005</v>
      </c>
      <c r="L23" s="18">
        <f>[1]BASE_TAB_4!L17/1000</f>
        <v>7179.2504300000001</v>
      </c>
      <c r="M23" s="18">
        <f>[1]BASE_TAB_4!M17/1000</f>
        <v>6485.1871100000008</v>
      </c>
      <c r="N23" s="19">
        <f t="shared" si="0"/>
        <v>77075.330749999994</v>
      </c>
    </row>
    <row r="24" spans="1:14" x14ac:dyDescent="0.25">
      <c r="A24" s="17" t="s">
        <v>63</v>
      </c>
      <c r="B24" s="18">
        <f>[1]BASE_TAB_4!B18/1000</f>
        <v>3499.7656200000001</v>
      </c>
      <c r="C24" s="18">
        <f>[1]BASE_TAB_4!C18/1000</f>
        <v>1826.6225099999999</v>
      </c>
      <c r="D24" s="18">
        <f>[1]BASE_TAB_4!D18/1000</f>
        <v>2197.25171</v>
      </c>
      <c r="E24" s="18">
        <f>[1]BASE_TAB_4!E18/1000</f>
        <v>3265.9684300000004</v>
      </c>
      <c r="F24" s="18">
        <f>[1]BASE_TAB_4!F18/1000</f>
        <v>3331.31819</v>
      </c>
      <c r="G24" s="18">
        <f>[1]BASE_TAB_4!G18/1000</f>
        <v>3263.6259500000001</v>
      </c>
      <c r="H24" s="18">
        <f>[1]BASE_TAB_4!H18/1000</f>
        <v>2980.1454900000003</v>
      </c>
      <c r="I24" s="18">
        <f>[1]BASE_TAB_4!I18/1000</f>
        <v>3336.2766099999999</v>
      </c>
      <c r="J24" s="18">
        <f>[1]BASE_TAB_4!J18/1000</f>
        <v>2931.8627200000001</v>
      </c>
      <c r="K24" s="18">
        <f>[1]BASE_TAB_4!K18/1000</f>
        <v>3177.6197700000002</v>
      </c>
      <c r="L24" s="18">
        <f>[1]BASE_TAB_4!L18/1000</f>
        <v>2901.8342599999996</v>
      </c>
      <c r="M24" s="18">
        <f>[1]BASE_TAB_4!M18/1000</f>
        <v>3928.0789500000001</v>
      </c>
      <c r="N24" s="19">
        <f t="shared" si="0"/>
        <v>36640.370210000001</v>
      </c>
    </row>
    <row r="25" spans="1:14" x14ac:dyDescent="0.25">
      <c r="A25" s="9" t="s">
        <v>64</v>
      </c>
      <c r="B25" s="18">
        <f>[1]BASE_TAB_4!B19/1000</f>
        <v>2304.2142699999999</v>
      </c>
      <c r="C25" s="18">
        <f>[1]BASE_TAB_4!C19/1000</f>
        <v>2841.7214100000001</v>
      </c>
      <c r="D25" s="18">
        <f>[1]BASE_TAB_4!D19/1000</f>
        <v>3201.2697200000002</v>
      </c>
      <c r="E25" s="18">
        <f>[1]BASE_TAB_4!E19/1000</f>
        <v>3580.3666600000001</v>
      </c>
      <c r="F25" s="18">
        <f>[1]BASE_TAB_4!F19/1000</f>
        <v>2942.64615</v>
      </c>
      <c r="G25" s="18">
        <f>[1]BASE_TAB_4!G19/1000</f>
        <v>3654.4521600000003</v>
      </c>
      <c r="H25" s="18">
        <f>[1]BASE_TAB_4!H19/1000</f>
        <v>3476.1532599999996</v>
      </c>
      <c r="I25" s="18">
        <f>[1]BASE_TAB_4!I19/1000</f>
        <v>3135.8854300000003</v>
      </c>
      <c r="J25" s="18">
        <f>[1]BASE_TAB_4!J19/1000</f>
        <v>3342.26379</v>
      </c>
      <c r="K25" s="18">
        <f>[1]BASE_TAB_4!K19/1000</f>
        <v>3679.6642700000002</v>
      </c>
      <c r="L25" s="18">
        <f>[1]BASE_TAB_4!L19/1000</f>
        <v>3211.1401700000001</v>
      </c>
      <c r="M25" s="18">
        <f>[1]BASE_TAB_4!M19/1000</f>
        <v>5119.4291900000007</v>
      </c>
      <c r="N25" s="19">
        <f t="shared" si="0"/>
        <v>40489.206480000008</v>
      </c>
    </row>
    <row r="26" spans="1:14" x14ac:dyDescent="0.25">
      <c r="A26" s="9" t="s">
        <v>58</v>
      </c>
      <c r="B26" s="18">
        <f>([1]BASE_TAB_4!B22+[1]BASE_TAB_4!B21+[1]BASE_TAB_4!B24)/1000</f>
        <v>7748.5573400000021</v>
      </c>
      <c r="C26" s="18">
        <f>([1]BASE_TAB_4!C22+[1]BASE_TAB_4!C21+[1]BASE_TAB_4!C24)/1000</f>
        <v>5513.8755699999992</v>
      </c>
      <c r="D26" s="18">
        <f>([1]BASE_TAB_4!D22+[1]BASE_TAB_4!D21+[1]BASE_TAB_4!D24)/1000</f>
        <v>6607.4465</v>
      </c>
      <c r="E26" s="18">
        <f>([1]BASE_TAB_4!E22+[1]BASE_TAB_4!E21+[1]BASE_TAB_4!E24)/1000</f>
        <v>7026.7496000000019</v>
      </c>
      <c r="F26" s="18">
        <f>([1]BASE_TAB_4!F22+[1]BASE_TAB_4!F21+[1]BASE_TAB_4!F24)/1000</f>
        <v>5905.1178200000004</v>
      </c>
      <c r="G26" s="18">
        <f>([1]BASE_TAB_4!G22+[1]BASE_TAB_4!G21+[1]BASE_TAB_4!G24)/1000</f>
        <v>6615.9971400000004</v>
      </c>
      <c r="H26" s="18">
        <f>([1]BASE_TAB_4!H22+[1]BASE_TAB_4!H21+[1]BASE_TAB_4!H24)/1000</f>
        <v>6296.8661900000006</v>
      </c>
      <c r="I26" s="18">
        <f>([1]BASE_TAB_4!I22+[1]BASE_TAB_4!I21+[1]BASE_TAB_4!I24)/1000</f>
        <v>6340.2329199999986</v>
      </c>
      <c r="J26" s="18">
        <f>([1]BASE_TAB_4!J22+[1]BASE_TAB_4!J21+[1]BASE_TAB_4!J24)/1000</f>
        <v>6084.1971600000015</v>
      </c>
      <c r="K26" s="18">
        <f>([1]BASE_TAB_4!K22+[1]BASE_TAB_4!K21+[1]BASE_TAB_4!K24)/1000</f>
        <v>8062.0742800000016</v>
      </c>
      <c r="L26" s="18">
        <f>([1]BASE_TAB_4!L22+[1]BASE_TAB_4!L21+[1]BASE_TAB_4!L24)/1000</f>
        <v>10115.787060000002</v>
      </c>
      <c r="M26" s="18">
        <f>([1]BASE_TAB_4!M22+[1]BASE_TAB_4!M21+[1]BASE_TAB_4!M24)/1000</f>
        <v>16988.289519999998</v>
      </c>
      <c r="N26" s="19">
        <f t="shared" si="0"/>
        <v>93305.191100000025</v>
      </c>
    </row>
    <row r="27" spans="1:14" x14ac:dyDescent="0.25">
      <c r="A27" s="8" t="s">
        <v>65</v>
      </c>
      <c r="B27" s="15">
        <f>SUM(B28:B36)</f>
        <v>88291.879000000001</v>
      </c>
      <c r="C27" s="15">
        <f t="shared" ref="C27:M27" si="3">SUM(C28:C36)</f>
        <v>64693.859299999996</v>
      </c>
      <c r="D27" s="15">
        <f t="shared" si="3"/>
        <v>59874.74</v>
      </c>
      <c r="E27" s="15">
        <f t="shared" si="3"/>
        <v>65789.11523000001</v>
      </c>
      <c r="F27" s="15">
        <f t="shared" si="3"/>
        <v>64365.815749999994</v>
      </c>
      <c r="G27" s="15">
        <f t="shared" si="3"/>
        <v>68381.542669999995</v>
      </c>
      <c r="H27" s="15">
        <f t="shared" si="3"/>
        <v>72668.724280000009</v>
      </c>
      <c r="I27" s="15">
        <f t="shared" si="3"/>
        <v>74123.599249999999</v>
      </c>
      <c r="J27" s="15">
        <f t="shared" si="3"/>
        <v>70885.935320000019</v>
      </c>
      <c r="K27" s="15">
        <f t="shared" si="3"/>
        <v>65292.374740000007</v>
      </c>
      <c r="L27" s="15">
        <f t="shared" si="3"/>
        <v>71822.068190000005</v>
      </c>
      <c r="M27" s="15">
        <f t="shared" si="3"/>
        <v>74350.010249999992</v>
      </c>
      <c r="N27" s="16">
        <f t="shared" si="0"/>
        <v>840539.66398000019</v>
      </c>
    </row>
    <row r="28" spans="1:14" x14ac:dyDescent="0.25">
      <c r="A28" s="17" t="s">
        <v>66</v>
      </c>
      <c r="B28" s="18">
        <f>[1]BASE_TAB_4!B37/1000</f>
        <v>20677.114980000002</v>
      </c>
      <c r="C28" s="18">
        <f>[1]BASE_TAB_4!C37/1000</f>
        <v>11641.47316</v>
      </c>
      <c r="D28" s="18">
        <f>[1]BASE_TAB_4!D37/1000</f>
        <v>9043.2168899999997</v>
      </c>
      <c r="E28" s="18">
        <f>[1]BASE_TAB_4!E37/1000</f>
        <v>10706.865250000001</v>
      </c>
      <c r="F28" s="18">
        <f>[1]BASE_TAB_4!F37/1000</f>
        <v>10011.21458</v>
      </c>
      <c r="G28" s="18">
        <f>[1]BASE_TAB_4!G37/1000</f>
        <v>12600.827149999999</v>
      </c>
      <c r="H28" s="18">
        <f>[1]BASE_TAB_4!H37/1000</f>
        <v>12905.701290000001</v>
      </c>
      <c r="I28" s="18">
        <f>[1]BASE_TAB_4!I37/1000</f>
        <v>14642.731990000002</v>
      </c>
      <c r="J28" s="18">
        <f>[1]BASE_TAB_4!J37/1000</f>
        <v>13487.33302</v>
      </c>
      <c r="K28" s="18">
        <f>[1]BASE_TAB_4!K37/1000</f>
        <v>10674.078800000001</v>
      </c>
      <c r="L28" s="18">
        <f>[1]BASE_TAB_4!L37/1000</f>
        <v>12449.74646</v>
      </c>
      <c r="M28" s="18">
        <f>[1]BASE_TAB_4!M37/1000</f>
        <v>12759.361429999999</v>
      </c>
      <c r="N28" s="19">
        <f t="shared" si="0"/>
        <v>151599.66500000001</v>
      </c>
    </row>
    <row r="29" spans="1:14" x14ac:dyDescent="0.25">
      <c r="A29" s="17" t="s">
        <v>67</v>
      </c>
      <c r="B29" s="18">
        <f>[1]BASE_TAB_4!B29/1000</f>
        <v>17474.850650000004</v>
      </c>
      <c r="C29" s="18">
        <f>[1]BASE_TAB_4!C29/1000</f>
        <v>15787.166489999996</v>
      </c>
      <c r="D29" s="18">
        <f>[1]BASE_TAB_4!D29/1000</f>
        <v>14731.548869999999</v>
      </c>
      <c r="E29" s="18">
        <f>[1]BASE_TAB_4!E29/1000</f>
        <v>15639.229080000001</v>
      </c>
      <c r="F29" s="18">
        <f>[1]BASE_TAB_4!F29/1000</f>
        <v>16619.366999999998</v>
      </c>
      <c r="G29" s="18">
        <f>[1]BASE_TAB_4!G29/1000</f>
        <v>14258.208600000002</v>
      </c>
      <c r="H29" s="18">
        <f>[1]BASE_TAB_4!H29/1000</f>
        <v>17620.86247</v>
      </c>
      <c r="I29" s="18">
        <f>[1]BASE_TAB_4!I29/1000</f>
        <v>17603.901879999998</v>
      </c>
      <c r="J29" s="18">
        <f>[1]BASE_TAB_4!J29/1000</f>
        <v>16093.920289999998</v>
      </c>
      <c r="K29" s="18">
        <f>[1]BASE_TAB_4!K29/1000</f>
        <v>15418.44339</v>
      </c>
      <c r="L29" s="18">
        <f>[1]BASE_TAB_4!L29/1000</f>
        <v>17994.314050000001</v>
      </c>
      <c r="M29" s="18">
        <f>[1]BASE_TAB_4!M29/1000</f>
        <v>16089.646269999997</v>
      </c>
      <c r="N29" s="19">
        <f t="shared" si="0"/>
        <v>195331.45904000002</v>
      </c>
    </row>
    <row r="30" spans="1:14" x14ac:dyDescent="0.25">
      <c r="A30" s="17" t="s">
        <v>68</v>
      </c>
      <c r="B30" s="18">
        <f>[1]BASE_TAB_4!B30/1000</f>
        <v>6346.8852300000008</v>
      </c>
      <c r="C30" s="18">
        <f>[1]BASE_TAB_4!C30/1000</f>
        <v>3010.5363399999997</v>
      </c>
      <c r="D30" s="18">
        <f>[1]BASE_TAB_4!D30/1000</f>
        <v>2546.2032000000004</v>
      </c>
      <c r="E30" s="18">
        <f>[1]BASE_TAB_4!E30/1000</f>
        <v>3578.4438300000002</v>
      </c>
      <c r="F30" s="18">
        <f>[1]BASE_TAB_4!F30/1000</f>
        <v>3344.3625699999998</v>
      </c>
      <c r="G30" s="18">
        <f>[1]BASE_TAB_4!G30/1000</f>
        <v>3107.65789</v>
      </c>
      <c r="H30" s="18">
        <f>[1]BASE_TAB_4!H30/1000</f>
        <v>3500.5013900000004</v>
      </c>
      <c r="I30" s="18">
        <f>[1]BASE_TAB_4!I30/1000</f>
        <v>3478.1761200000001</v>
      </c>
      <c r="J30" s="18">
        <f>[1]BASE_TAB_4!J30/1000</f>
        <v>3001.3602799999999</v>
      </c>
      <c r="K30" s="18">
        <f>[1]BASE_TAB_4!K30/1000</f>
        <v>2647.4464700000003</v>
      </c>
      <c r="L30" s="18">
        <f>[1]BASE_TAB_4!L30/1000</f>
        <v>3752.1114900000002</v>
      </c>
      <c r="M30" s="18">
        <f>[1]BASE_TAB_4!M30/1000</f>
        <v>3301.5611899999999</v>
      </c>
      <c r="N30" s="19">
        <f t="shared" si="0"/>
        <v>41615.246000000006</v>
      </c>
    </row>
    <row r="31" spans="1:14" x14ac:dyDescent="0.25">
      <c r="A31" s="17" t="s">
        <v>69</v>
      </c>
      <c r="B31" s="18">
        <f>[1]BASE_TAB_4!B33/1000</f>
        <v>6671.7811500000007</v>
      </c>
      <c r="C31" s="18">
        <f>[1]BASE_TAB_4!C33/1000</f>
        <v>6297.01253</v>
      </c>
      <c r="D31" s="18">
        <f>[1]BASE_TAB_4!D33/1000</f>
        <v>5218.8624</v>
      </c>
      <c r="E31" s="18">
        <f>[1]BASE_TAB_4!E33/1000</f>
        <v>6041.3691100000005</v>
      </c>
      <c r="F31" s="18">
        <f>[1]BASE_TAB_4!F33/1000</f>
        <v>4969.9880700000003</v>
      </c>
      <c r="G31" s="18">
        <f>[1]BASE_TAB_4!G33/1000</f>
        <v>6014.04007</v>
      </c>
      <c r="H31" s="18">
        <f>[1]BASE_TAB_4!H33/1000</f>
        <v>5720.9955999999993</v>
      </c>
      <c r="I31" s="18">
        <f>[1]BASE_TAB_4!I33/1000</f>
        <v>5766.3451599999999</v>
      </c>
      <c r="J31" s="18">
        <f>[1]BASE_TAB_4!J33/1000</f>
        <v>5636.4198499999993</v>
      </c>
      <c r="K31" s="18">
        <f>[1]BASE_TAB_4!K33/1000</f>
        <v>6005.7322199999999</v>
      </c>
      <c r="L31" s="18">
        <f>[1]BASE_TAB_4!L33/1000</f>
        <v>6000.3857600000001</v>
      </c>
      <c r="M31" s="18">
        <f>[1]BASE_TAB_4!M33/1000</f>
        <v>6736.6480899999997</v>
      </c>
      <c r="N31" s="19">
        <f t="shared" si="0"/>
        <v>71079.580009999991</v>
      </c>
    </row>
    <row r="32" spans="1:14" x14ac:dyDescent="0.25">
      <c r="A32" s="17" t="s">
        <v>60</v>
      </c>
      <c r="B32" s="18">
        <f>[1]BASE_TAB_4!B35/1000</f>
        <v>10516.884960000001</v>
      </c>
      <c r="C32" s="18">
        <f>[1]BASE_TAB_4!C35/1000</f>
        <v>4984.9594800000004</v>
      </c>
      <c r="D32" s="18">
        <f>[1]BASE_TAB_4!D35/1000</f>
        <v>5732.9444899999999</v>
      </c>
      <c r="E32" s="18">
        <f>[1]BASE_TAB_4!E35/1000</f>
        <v>6113.1939700000003</v>
      </c>
      <c r="F32" s="18">
        <f>[1]BASE_TAB_4!F35/1000</f>
        <v>5254.1464100000003</v>
      </c>
      <c r="G32" s="18">
        <f>[1]BASE_TAB_4!G35/1000</f>
        <v>6556.4752899999994</v>
      </c>
      <c r="H32" s="18">
        <f>[1]BASE_TAB_4!H35/1000</f>
        <v>7545.4012499999999</v>
      </c>
      <c r="I32" s="18">
        <f>[1]BASE_TAB_4!I35/1000</f>
        <v>6001.6474500000004</v>
      </c>
      <c r="J32" s="18">
        <f>[1]BASE_TAB_4!J35/1000</f>
        <v>6713.1600900000012</v>
      </c>
      <c r="K32" s="18">
        <f>[1]BASE_TAB_4!K35/1000</f>
        <v>6436.4853100000009</v>
      </c>
      <c r="L32" s="18">
        <f>[1]BASE_TAB_4!L35/1000</f>
        <v>5862.7052200000007</v>
      </c>
      <c r="M32" s="18">
        <f>[1]BASE_TAB_4!M35/1000</f>
        <v>8806.0957500000004</v>
      </c>
      <c r="N32" s="19">
        <f t="shared" si="0"/>
        <v>80524.099670000025</v>
      </c>
    </row>
    <row r="33" spans="1:14" x14ac:dyDescent="0.25">
      <c r="A33" s="9" t="s">
        <v>64</v>
      </c>
      <c r="B33" s="18">
        <f>[1]BASE_TAB_4!B31/1000</f>
        <v>5083.9938099999999</v>
      </c>
      <c r="C33" s="18">
        <f>[1]BASE_TAB_4!C31/1000</f>
        <v>5778.0630899999996</v>
      </c>
      <c r="D33" s="18">
        <f>[1]BASE_TAB_4!D31/1000</f>
        <v>5947.9517999999998</v>
      </c>
      <c r="E33" s="18">
        <f>[1]BASE_TAB_4!E31/1000</f>
        <v>6184.5058100000015</v>
      </c>
      <c r="F33" s="18">
        <f>[1]BASE_TAB_4!F31/1000</f>
        <v>5839.6844499999997</v>
      </c>
      <c r="G33" s="18">
        <f>[1]BASE_TAB_4!G31/1000</f>
        <v>6576.9525900000008</v>
      </c>
      <c r="H33" s="18">
        <f>[1]BASE_TAB_4!H31/1000</f>
        <v>6292.0949799999989</v>
      </c>
      <c r="I33" s="18">
        <f>[1]BASE_TAB_4!I31/1000</f>
        <v>7079.0357200000008</v>
      </c>
      <c r="J33" s="18">
        <f>[1]BASE_TAB_4!J31/1000</f>
        <v>6427.0801899999997</v>
      </c>
      <c r="K33" s="18">
        <f>[1]BASE_TAB_4!K31/1000</f>
        <v>6422.0563800000009</v>
      </c>
      <c r="L33" s="18">
        <f>[1]BASE_TAB_4!L31/1000</f>
        <v>6759.1190800000004</v>
      </c>
      <c r="M33" s="18">
        <f>[1]BASE_TAB_4!M31/1000</f>
        <v>7366.2729800000006</v>
      </c>
      <c r="N33" s="19">
        <f t="shared" si="0"/>
        <v>75756.810880000005</v>
      </c>
    </row>
    <row r="34" spans="1:14" x14ac:dyDescent="0.25">
      <c r="A34" s="9" t="s">
        <v>57</v>
      </c>
      <c r="B34" s="18">
        <f>[1]BASE_TAB_4!B32/1000</f>
        <v>1963.33484</v>
      </c>
      <c r="C34" s="18">
        <f>[1]BASE_TAB_4!C32/1000</f>
        <v>2255.7427200000002</v>
      </c>
      <c r="D34" s="18">
        <f>[1]BASE_TAB_4!D32/1000</f>
        <v>2107.6907200000001</v>
      </c>
      <c r="E34" s="18">
        <f>[1]BASE_TAB_4!E32/1000</f>
        <v>2424.94092</v>
      </c>
      <c r="F34" s="18">
        <f>[1]BASE_TAB_4!F32/1000</f>
        <v>2714.6399100000003</v>
      </c>
      <c r="G34" s="18">
        <f>[1]BASE_TAB_4!G32/1000</f>
        <v>2708.6933899999999</v>
      </c>
      <c r="H34" s="18">
        <f>[1]BASE_TAB_4!H32/1000</f>
        <v>2575.2935499999999</v>
      </c>
      <c r="I34" s="18">
        <f>[1]BASE_TAB_4!I32/1000</f>
        <v>2993.2356400000003</v>
      </c>
      <c r="J34" s="18">
        <f>[1]BASE_TAB_4!J32/1000</f>
        <v>3169.5072700000001</v>
      </c>
      <c r="K34" s="18">
        <f>[1]BASE_TAB_4!K32/1000</f>
        <v>3117.2937099999999</v>
      </c>
      <c r="L34" s="18">
        <f>[1]BASE_TAB_4!L32/1000</f>
        <v>2571.67569</v>
      </c>
      <c r="M34" s="18">
        <f>[1]BASE_TAB_4!M32/1000</f>
        <v>2852.2119900000002</v>
      </c>
      <c r="N34" s="19">
        <f t="shared" si="0"/>
        <v>31454.260349999997</v>
      </c>
    </row>
    <row r="35" spans="1:14" x14ac:dyDescent="0.25">
      <c r="A35" s="9" t="s">
        <v>78</v>
      </c>
      <c r="B35" s="18">
        <f>[1]BASE_TAB_4!B36/1000</f>
        <v>3735.11798</v>
      </c>
      <c r="C35" s="18">
        <f>[1]BASE_TAB_4!C36/1000</f>
        <v>3098.6974300000002</v>
      </c>
      <c r="D35" s="18">
        <f>[1]BASE_TAB_4!D36/1000</f>
        <v>3172.63985</v>
      </c>
      <c r="E35" s="18">
        <f>[1]BASE_TAB_4!E36/1000</f>
        <v>3947.7412400000003</v>
      </c>
      <c r="F35" s="18">
        <f>[1]BASE_TAB_4!F36/1000</f>
        <v>3790.3246099999997</v>
      </c>
      <c r="G35" s="18">
        <f>[1]BASE_TAB_4!G36/1000</f>
        <v>4114.2955700000002</v>
      </c>
      <c r="H35" s="18">
        <f>[1]BASE_TAB_4!H36/1000</f>
        <v>3709.5314399999997</v>
      </c>
      <c r="I35" s="18">
        <f>[1]BASE_TAB_4!I36/1000</f>
        <v>4060.95606</v>
      </c>
      <c r="J35" s="18">
        <f>[1]BASE_TAB_4!J36/1000</f>
        <v>4044.3325199999999</v>
      </c>
      <c r="K35" s="18">
        <f>[1]BASE_TAB_4!K36/1000</f>
        <v>3781.2037300000002</v>
      </c>
      <c r="L35" s="18">
        <f>[1]BASE_TAB_4!L36/1000</f>
        <v>4393.4356200000002</v>
      </c>
      <c r="M35" s="18">
        <f>[1]BASE_TAB_4!M36/1000</f>
        <v>4309.0313299999998</v>
      </c>
      <c r="N35" s="19">
        <f t="shared" si="0"/>
        <v>46157.307379999998</v>
      </c>
    </row>
    <row r="36" spans="1:14" x14ac:dyDescent="0.25">
      <c r="A36" s="9" t="s">
        <v>58</v>
      </c>
      <c r="B36" s="18">
        <f>([1]BASE_TAB_4!B34+[1]BASE_TAB_4!B26+[1]BASE_TAB_4!B27+[1]BASE_TAB_4!B28)/1000</f>
        <v>15821.915400000004</v>
      </c>
      <c r="C36" s="18">
        <f>([1]BASE_TAB_4!C34+[1]BASE_TAB_4!C26+[1]BASE_TAB_4!C27+[1]BASE_TAB_4!C28)/1000</f>
        <v>11840.208059999999</v>
      </c>
      <c r="D36" s="18">
        <f>([1]BASE_TAB_4!D34+[1]BASE_TAB_4!D26+[1]BASE_TAB_4!D27+[1]BASE_TAB_4!D28)/1000</f>
        <v>11373.681779999997</v>
      </c>
      <c r="E36" s="18">
        <f>([1]BASE_TAB_4!E34+[1]BASE_TAB_4!E26+[1]BASE_TAB_4!E27+[1]BASE_TAB_4!E28)/1000</f>
        <v>11152.826019999997</v>
      </c>
      <c r="F36" s="18">
        <f>([1]BASE_TAB_4!F34+[1]BASE_TAB_4!F26+[1]BASE_TAB_4!F27+[1]BASE_TAB_4!F28)/1000</f>
        <v>11822.088149999998</v>
      </c>
      <c r="G36" s="18">
        <f>([1]BASE_TAB_4!G34+[1]BASE_TAB_4!G26+[1]BASE_TAB_4!G27+[1]BASE_TAB_4!G28)/1000</f>
        <v>12444.392119999997</v>
      </c>
      <c r="H36" s="18">
        <f>([1]BASE_TAB_4!H34+[1]BASE_TAB_4!H26+[1]BASE_TAB_4!H27+[1]BASE_TAB_4!H28)/1000</f>
        <v>12798.342310000002</v>
      </c>
      <c r="I36" s="18">
        <f>([1]BASE_TAB_4!I34+[1]BASE_TAB_4!I26+[1]BASE_TAB_4!I27+[1]BASE_TAB_4!I28)/1000</f>
        <v>12497.569230000003</v>
      </c>
      <c r="J36" s="18">
        <f>([1]BASE_TAB_4!J34+[1]BASE_TAB_4!J26+[1]BASE_TAB_4!J27+[1]BASE_TAB_4!J28)/1000</f>
        <v>12312.821810000001</v>
      </c>
      <c r="K36" s="18">
        <f>([1]BASE_TAB_4!K34+[1]BASE_TAB_4!K26+[1]BASE_TAB_4!K27+[1]BASE_TAB_4!K28)/1000</f>
        <v>10789.63473</v>
      </c>
      <c r="L36" s="18">
        <f>([1]BASE_TAB_4!L34+[1]BASE_TAB_4!L26+[1]BASE_TAB_4!L27+[1]BASE_TAB_4!L28)/1000</f>
        <v>12038.574819999998</v>
      </c>
      <c r="M36" s="18">
        <f>([1]BASE_TAB_4!M34+[1]BASE_TAB_4!M26+[1]BASE_TAB_4!M27+[1]BASE_TAB_4!M28)/1000</f>
        <v>12129.181219999999</v>
      </c>
      <c r="N36" s="19">
        <f t="shared" si="0"/>
        <v>147021.23565000002</v>
      </c>
    </row>
    <row r="37" spans="1:14" x14ac:dyDescent="0.25">
      <c r="A37" s="8" t="s">
        <v>70</v>
      </c>
      <c r="B37" s="15">
        <f t="shared" ref="B37:M37" si="4">SUM(B38:B39)</f>
        <v>6692.0445400000008</v>
      </c>
      <c r="C37" s="15">
        <f t="shared" si="4"/>
        <v>4133.39264</v>
      </c>
      <c r="D37" s="15">
        <f t="shared" si="4"/>
        <v>4006.4274999999998</v>
      </c>
      <c r="E37" s="15">
        <f t="shared" si="4"/>
        <v>3853.4524799999995</v>
      </c>
      <c r="F37" s="15">
        <f t="shared" si="4"/>
        <v>3799.06738</v>
      </c>
      <c r="G37" s="15">
        <f t="shared" si="4"/>
        <v>3239.1370799999995</v>
      </c>
      <c r="H37" s="15">
        <f t="shared" si="4"/>
        <v>4834.9198299999998</v>
      </c>
      <c r="I37" s="15">
        <f t="shared" si="4"/>
        <v>4037.2527700000001</v>
      </c>
      <c r="J37" s="15">
        <f t="shared" si="4"/>
        <v>3438.8067800000003</v>
      </c>
      <c r="K37" s="15">
        <f t="shared" si="4"/>
        <v>3575.17695</v>
      </c>
      <c r="L37" s="15">
        <f t="shared" si="4"/>
        <v>4114.8519100000003</v>
      </c>
      <c r="M37" s="15">
        <f t="shared" si="4"/>
        <v>4084.8512700000001</v>
      </c>
      <c r="N37" s="16">
        <f t="shared" si="0"/>
        <v>49809.381129999994</v>
      </c>
    </row>
    <row r="38" spans="1:14" x14ac:dyDescent="0.25">
      <c r="A38" s="9" t="s">
        <v>71</v>
      </c>
      <c r="B38" s="18">
        <f>[1]BASE_TAB_4!B40/1000</f>
        <v>4314.9742100000003</v>
      </c>
      <c r="C38" s="18">
        <f>[1]BASE_TAB_4!C40/1000</f>
        <v>3198.6267900000003</v>
      </c>
      <c r="D38" s="18">
        <f>[1]BASE_TAB_4!D40/1000</f>
        <v>2537.4991</v>
      </c>
      <c r="E38" s="18">
        <f>[1]BASE_TAB_4!E40/1000</f>
        <v>2490.2250299999996</v>
      </c>
      <c r="F38" s="18">
        <f>[1]BASE_TAB_4!F40/1000</f>
        <v>2970.4631199999999</v>
      </c>
      <c r="G38" s="18">
        <f>[1]BASE_TAB_4!G40/1000</f>
        <v>2558.9690699999996</v>
      </c>
      <c r="H38" s="18">
        <f>[1]BASE_TAB_4!H40/1000</f>
        <v>3726.3233799999998</v>
      </c>
      <c r="I38" s="18">
        <f>[1]BASE_TAB_4!I40/1000</f>
        <v>3380.2635099999998</v>
      </c>
      <c r="J38" s="18">
        <f>[1]BASE_TAB_4!J40/1000</f>
        <v>2726.4129500000004</v>
      </c>
      <c r="K38" s="18">
        <f>[1]BASE_TAB_4!K40/1000</f>
        <v>3229.9998399999999</v>
      </c>
      <c r="L38" s="18">
        <f>[1]BASE_TAB_4!L40/1000</f>
        <v>3407.2899900000002</v>
      </c>
      <c r="M38" s="18">
        <f>[1]BASE_TAB_4!M40/1000</f>
        <v>3762.30285</v>
      </c>
      <c r="N38" s="19">
        <f t="shared" si="0"/>
        <v>38303.349840000003</v>
      </c>
    </row>
    <row r="39" spans="1:14" ht="13.8" thickBot="1" x14ac:dyDescent="0.3">
      <c r="A39" s="20" t="s">
        <v>58</v>
      </c>
      <c r="B39" s="21">
        <f>([1]BASE_TAB_4!B39)/1000</f>
        <v>2377.07033</v>
      </c>
      <c r="C39" s="21">
        <f>([1]BASE_TAB_4!C39)/1000</f>
        <v>934.76585</v>
      </c>
      <c r="D39" s="21">
        <f>([1]BASE_TAB_4!D39)/1000</f>
        <v>1468.9284</v>
      </c>
      <c r="E39" s="21">
        <f>([1]BASE_TAB_4!E39)/1000</f>
        <v>1363.2274499999999</v>
      </c>
      <c r="F39" s="21">
        <f>([1]BASE_TAB_4!F39)/1000</f>
        <v>828.60425999999995</v>
      </c>
      <c r="G39" s="21">
        <f>([1]BASE_TAB_4!G39)/1000</f>
        <v>680.16800999999998</v>
      </c>
      <c r="H39" s="21">
        <f>([1]BASE_TAB_4!H39)/1000</f>
        <v>1108.59645</v>
      </c>
      <c r="I39" s="21">
        <f>([1]BASE_TAB_4!I39)/1000</f>
        <v>656.98926000000006</v>
      </c>
      <c r="J39" s="21">
        <f>([1]BASE_TAB_4!J39)/1000</f>
        <v>712.39382999999987</v>
      </c>
      <c r="K39" s="21">
        <f>([1]BASE_TAB_4!K39)/1000</f>
        <v>345.17710999999997</v>
      </c>
      <c r="L39" s="21">
        <f>([1]BASE_TAB_4!L39)/1000</f>
        <v>707.56191999999987</v>
      </c>
      <c r="M39" s="21">
        <f>([1]BASE_TAB_4!M39)/1000</f>
        <v>322.54841999999996</v>
      </c>
      <c r="N39" s="22">
        <f t="shared" si="0"/>
        <v>11506.031289999999</v>
      </c>
    </row>
    <row r="40" spans="1:14" ht="13.8" thickTop="1" x14ac:dyDescent="0.25">
      <c r="A40" s="23" t="s">
        <v>33</v>
      </c>
      <c r="B40" s="24">
        <f t="shared" ref="B40:N40" si="5">B5+B6+B7+B8+B9+B10+B17+B27+B37</f>
        <v>403637.70113</v>
      </c>
      <c r="C40" s="24">
        <f t="shared" si="5"/>
        <v>350549.54275999992</v>
      </c>
      <c r="D40" s="24">
        <f t="shared" si="5"/>
        <v>330727.42130000005</v>
      </c>
      <c r="E40" s="24">
        <f t="shared" si="5"/>
        <v>400291.50701</v>
      </c>
      <c r="F40" s="24">
        <f t="shared" si="5"/>
        <v>368370.15574000002</v>
      </c>
      <c r="G40" s="24">
        <f t="shared" si="5"/>
        <v>380913.75336000003</v>
      </c>
      <c r="H40" s="24">
        <f t="shared" si="5"/>
        <v>375826.94808000006</v>
      </c>
      <c r="I40" s="24">
        <f t="shared" si="5"/>
        <v>392475.35476000002</v>
      </c>
      <c r="J40" s="24">
        <f t="shared" si="5"/>
        <v>389452.12780000002</v>
      </c>
      <c r="K40" s="24">
        <f t="shared" si="5"/>
        <v>418714.47155999998</v>
      </c>
      <c r="L40" s="24">
        <f t="shared" si="5"/>
        <v>365127.33467000007</v>
      </c>
      <c r="M40" s="24">
        <f t="shared" si="5"/>
        <v>386796.95373999997</v>
      </c>
      <c r="N40" s="24">
        <f t="shared" si="5"/>
        <v>4562883.2719099997</v>
      </c>
    </row>
    <row r="41" spans="1:14" x14ac:dyDescent="0.25">
      <c r="A41" s="25" t="s">
        <v>72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74" t="s">
        <v>79</v>
      </c>
      <c r="B42" s="275"/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</row>
    <row r="43" spans="1:14" x14ac:dyDescent="0.25">
      <c r="A43" s="274"/>
      <c r="B43" s="275"/>
      <c r="C43" s="275"/>
      <c r="D43" s="275"/>
      <c r="E43" s="275"/>
      <c r="F43" s="275"/>
      <c r="G43" s="275"/>
      <c r="H43" s="275"/>
      <c r="I43" s="275"/>
      <c r="J43" s="275"/>
      <c r="K43" s="275"/>
      <c r="L43" s="275"/>
      <c r="M43" s="275"/>
      <c r="N43" s="275"/>
    </row>
    <row r="44" spans="1:14" x14ac:dyDescent="0.25">
      <c r="A44" s="6" t="s">
        <v>86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7" spans="1:14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</sheetData>
  <mergeCells count="1">
    <mergeCell ref="A42:N43"/>
  </mergeCells>
  <phoneticPr fontId="11" type="noConversion"/>
  <pageMargins left="0.11811023622047245" right="0.28000000000000003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N68"/>
  <sheetViews>
    <sheetView workbookViewId="0"/>
  </sheetViews>
  <sheetFormatPr defaultRowHeight="13.2" x14ac:dyDescent="0.25"/>
  <cols>
    <col min="1" max="1" width="39.88671875" customWidth="1"/>
    <col min="2" max="2" width="15" bestFit="1" customWidth="1"/>
    <col min="3" max="6" width="9" customWidth="1"/>
    <col min="7" max="11" width="9" bestFit="1" customWidth="1"/>
    <col min="13" max="13" width="9.44140625" bestFit="1" customWidth="1"/>
    <col min="14" max="14" width="14.109375" customWidth="1"/>
  </cols>
  <sheetData>
    <row r="1" spans="1:14" x14ac:dyDescent="0.25">
      <c r="A1" s="1" t="s">
        <v>83</v>
      </c>
      <c r="J1" s="7"/>
      <c r="K1" s="7"/>
      <c r="L1" s="7"/>
    </row>
    <row r="3" spans="1:14" x14ac:dyDescent="0.25">
      <c r="N3" s="2" t="s">
        <v>31</v>
      </c>
    </row>
    <row r="4" spans="1:14" ht="13.8" thickBot="1" x14ac:dyDescent="0.3">
      <c r="A4" s="26" t="s">
        <v>34</v>
      </c>
      <c r="B4" s="27" t="s">
        <v>35</v>
      </c>
      <c r="C4" s="27" t="s">
        <v>36</v>
      </c>
      <c r="D4" s="27" t="s">
        <v>37</v>
      </c>
      <c r="E4" s="27" t="s">
        <v>38</v>
      </c>
      <c r="F4" s="27" t="s">
        <v>39</v>
      </c>
      <c r="G4" s="27" t="s">
        <v>40</v>
      </c>
      <c r="H4" s="27" t="s">
        <v>41</v>
      </c>
      <c r="I4" s="27" t="s">
        <v>42</v>
      </c>
      <c r="J4" s="27" t="s">
        <v>43</v>
      </c>
      <c r="K4" s="27" t="s">
        <v>44</v>
      </c>
      <c r="L4" s="27" t="s">
        <v>45</v>
      </c>
      <c r="M4" s="27" t="s">
        <v>46</v>
      </c>
      <c r="N4" s="28">
        <v>2011</v>
      </c>
    </row>
    <row r="5" spans="1:14" ht="13.8" thickTop="1" x14ac:dyDescent="0.25">
      <c r="A5" s="1" t="s">
        <v>47</v>
      </c>
      <c r="B5" s="15">
        <v>15774.40611</v>
      </c>
      <c r="C5" s="15">
        <v>30368.006390000002</v>
      </c>
      <c r="D5" s="15">
        <v>31318.930230000002</v>
      </c>
      <c r="E5" s="15">
        <v>31057.376960000001</v>
      </c>
      <c r="F5" s="15">
        <v>29912.63622</v>
      </c>
      <c r="G5" s="15">
        <v>29221.8148</v>
      </c>
      <c r="H5" s="15">
        <v>32126.941039999998</v>
      </c>
      <c r="I5" s="15">
        <v>32263.141500000002</v>
      </c>
      <c r="J5" s="15">
        <v>29139.918450000001</v>
      </c>
      <c r="K5" s="15">
        <f>[3]BASE_TAB_4!W44/1000</f>
        <v>31586.382040000004</v>
      </c>
      <c r="L5" s="15">
        <v>2590.3957999999998</v>
      </c>
      <c r="M5" s="15">
        <v>63550.101670000004</v>
      </c>
      <c r="N5" s="56">
        <v>359112.62488000002</v>
      </c>
    </row>
    <row r="6" spans="1:14" x14ac:dyDescent="0.25">
      <c r="A6" s="1" t="s">
        <v>48</v>
      </c>
      <c r="B6" s="15">
        <v>84058.71848000001</v>
      </c>
      <c r="C6" s="15">
        <v>70921.260559999995</v>
      </c>
      <c r="D6" s="15">
        <v>76688.348440000002</v>
      </c>
      <c r="E6" s="15">
        <v>81509.424579999992</v>
      </c>
      <c r="F6" s="15">
        <v>86740.734120000008</v>
      </c>
      <c r="G6" s="15">
        <v>88603.274369999999</v>
      </c>
      <c r="H6" s="15">
        <v>83721.217449999996</v>
      </c>
      <c r="I6" s="15">
        <v>84848.240919999997</v>
      </c>
      <c r="J6" s="15">
        <v>92890.278150000013</v>
      </c>
      <c r="K6" s="15">
        <f>[3]BASE_TAB_4!W42/1000</f>
        <v>91296.389110000004</v>
      </c>
      <c r="L6" s="15">
        <v>83727.037230000002</v>
      </c>
      <c r="M6" s="15">
        <v>90720.679250000001</v>
      </c>
      <c r="N6" s="56">
        <v>1018202.49492</v>
      </c>
    </row>
    <row r="7" spans="1:14" x14ac:dyDescent="0.25">
      <c r="A7" s="1" t="s">
        <v>49</v>
      </c>
      <c r="B7" s="15">
        <v>84043.555139999997</v>
      </c>
      <c r="C7" s="15">
        <v>69090.969430000012</v>
      </c>
      <c r="D7" s="15">
        <v>75477.155859999999</v>
      </c>
      <c r="E7" s="15">
        <v>67660.820650000009</v>
      </c>
      <c r="F7" s="15">
        <v>72548.523939999999</v>
      </c>
      <c r="G7" s="15">
        <v>82239.061119999984</v>
      </c>
      <c r="H7" s="15">
        <v>71300.938750000016</v>
      </c>
      <c r="I7" s="15">
        <v>67871.642989999993</v>
      </c>
      <c r="J7" s="15">
        <v>74155.967250000002</v>
      </c>
      <c r="K7" s="15">
        <f>([3]BASE_TAB_4!W43)/1000</f>
        <v>79454.375080000013</v>
      </c>
      <c r="L7" s="15">
        <v>77936.756069999989</v>
      </c>
      <c r="M7" s="15">
        <v>133756.46708999999</v>
      </c>
      <c r="N7" s="56">
        <v>956079.26377000008</v>
      </c>
    </row>
    <row r="8" spans="1:14" x14ac:dyDescent="0.25">
      <c r="A8" s="1" t="s">
        <v>50</v>
      </c>
      <c r="B8" s="15">
        <v>40043.847259999995</v>
      </c>
      <c r="C8" s="15">
        <v>30080.11205</v>
      </c>
      <c r="D8" s="15">
        <v>34218.041700000002</v>
      </c>
      <c r="E8" s="15">
        <v>36589.068850000003</v>
      </c>
      <c r="F8" s="15">
        <v>33106.890050000002</v>
      </c>
      <c r="G8" s="15">
        <v>32829.534930000002</v>
      </c>
      <c r="H8" s="15">
        <v>32018.226039999998</v>
      </c>
      <c r="I8" s="15">
        <v>31977.5717</v>
      </c>
      <c r="J8" s="15">
        <v>35935.648850000005</v>
      </c>
      <c r="K8" s="15">
        <f>[3]BASE_TAB_4!W45/1000</f>
        <v>32359.400029999997</v>
      </c>
      <c r="L8" s="15">
        <v>31103.147529999998</v>
      </c>
      <c r="M8" s="15">
        <v>33204.304670000012</v>
      </c>
      <c r="N8" s="56">
        <v>404125.80476000009</v>
      </c>
    </row>
    <row r="9" spans="1:14" x14ac:dyDescent="0.25">
      <c r="A9" s="1" t="s">
        <v>51</v>
      </c>
      <c r="B9" s="15">
        <v>258.37073000000004</v>
      </c>
      <c r="C9" s="15">
        <v>268.01294000000001</v>
      </c>
      <c r="D9" s="15">
        <v>302.74442999999997</v>
      </c>
      <c r="E9" s="15">
        <v>288.71184000000005</v>
      </c>
      <c r="F9" s="15">
        <v>266.16987999999998</v>
      </c>
      <c r="G9" s="15">
        <v>264.18448999999998</v>
      </c>
      <c r="H9" s="15">
        <v>295.31471999999997</v>
      </c>
      <c r="I9" s="15">
        <v>256.97874000000002</v>
      </c>
      <c r="J9" s="15">
        <v>294.61892999999998</v>
      </c>
      <c r="K9" s="15">
        <f>[3]BASE_TAB_4!W3/1000</f>
        <v>316.92220000000003</v>
      </c>
      <c r="L9" s="15">
        <v>277.87878000000001</v>
      </c>
      <c r="M9" s="15">
        <v>255.79698999999999</v>
      </c>
      <c r="N9" s="56">
        <v>3345.93021</v>
      </c>
    </row>
    <row r="10" spans="1:14" x14ac:dyDescent="0.25">
      <c r="A10" s="1" t="s">
        <v>52</v>
      </c>
      <c r="B10" s="15">
        <v>34008.951399999998</v>
      </c>
      <c r="C10" s="15">
        <v>31785.658329999998</v>
      </c>
      <c r="D10" s="15">
        <v>33511.929040000003</v>
      </c>
      <c r="E10" s="15">
        <v>42369.263079999997</v>
      </c>
      <c r="F10" s="15">
        <v>31686.07548</v>
      </c>
      <c r="G10" s="15">
        <v>79003.735049999988</v>
      </c>
      <c r="H10" s="15">
        <v>45123.208980000003</v>
      </c>
      <c r="I10" s="15">
        <v>44089.046740000005</v>
      </c>
      <c r="J10" s="15">
        <v>39575.989560000002</v>
      </c>
      <c r="K10" s="15">
        <f>SUM(K11:K16)</f>
        <v>46049.835860000007</v>
      </c>
      <c r="L10" s="15">
        <v>40347.161719999989</v>
      </c>
      <c r="M10" s="15">
        <v>59447.502219999995</v>
      </c>
      <c r="N10" s="56">
        <v>524463.67059999995</v>
      </c>
    </row>
    <row r="11" spans="1:14" x14ac:dyDescent="0.25">
      <c r="A11" s="5" t="s">
        <v>53</v>
      </c>
      <c r="B11" s="18">
        <v>14550.18649</v>
      </c>
      <c r="C11" s="18">
        <v>13980.862160000001</v>
      </c>
      <c r="D11" s="18">
        <v>12444.35518</v>
      </c>
      <c r="E11" s="18">
        <v>12643.65662</v>
      </c>
      <c r="F11" s="18">
        <v>12290.762289999999</v>
      </c>
      <c r="G11" s="18">
        <v>50290.084369999997</v>
      </c>
      <c r="H11" s="18">
        <v>13108.68873</v>
      </c>
      <c r="I11" s="18">
        <v>14856.90416</v>
      </c>
      <c r="J11" s="18">
        <v>14800.71847</v>
      </c>
      <c r="K11" s="18">
        <f>[3]BASE_TAB_4!W5/1000</f>
        <v>16742.66043</v>
      </c>
      <c r="L11" s="18">
        <v>17244.446</v>
      </c>
      <c r="M11" s="18">
        <v>13468.19492</v>
      </c>
      <c r="N11" s="56">
        <v>206421.51981999999</v>
      </c>
    </row>
    <row r="12" spans="1:14" x14ac:dyDescent="0.25">
      <c r="A12" s="5" t="s">
        <v>54</v>
      </c>
      <c r="B12" s="18">
        <v>6584.4453800000001</v>
      </c>
      <c r="C12" s="18">
        <v>6026.0555599999998</v>
      </c>
      <c r="D12" s="18">
        <v>5924.0675499999998</v>
      </c>
      <c r="E12" s="18">
        <v>6019.4632799999999</v>
      </c>
      <c r="F12" s="18">
        <v>6201.6193400000002</v>
      </c>
      <c r="G12" s="18">
        <v>11202.243380000002</v>
      </c>
      <c r="H12" s="18">
        <v>17609.413670000002</v>
      </c>
      <c r="I12" s="18">
        <v>12924.23619</v>
      </c>
      <c r="J12" s="18">
        <v>8091.2706799999996</v>
      </c>
      <c r="K12" s="18">
        <f>[3]BASE_TAB_4!W6/1000</f>
        <v>12668.725560000001</v>
      </c>
      <c r="L12" s="18">
        <v>7659.4294199999995</v>
      </c>
      <c r="M12" s="18">
        <v>16121.099880000002</v>
      </c>
      <c r="N12" s="56">
        <v>117032.06989000001</v>
      </c>
    </row>
    <row r="13" spans="1:14" x14ac:dyDescent="0.25">
      <c r="A13" t="s">
        <v>55</v>
      </c>
      <c r="B13" s="18">
        <v>2145.0946800000002</v>
      </c>
      <c r="C13" s="18">
        <v>2095.8802500000002</v>
      </c>
      <c r="D13" s="18">
        <v>2359.97874</v>
      </c>
      <c r="E13" s="18">
        <v>3039.5294800000001</v>
      </c>
      <c r="F13" s="18">
        <v>2583.5880000000002</v>
      </c>
      <c r="G13" s="18">
        <v>2986.4958500000002</v>
      </c>
      <c r="H13" s="18">
        <v>2193.9530600000003</v>
      </c>
      <c r="I13" s="18">
        <v>2757.1714200000001</v>
      </c>
      <c r="J13" s="18">
        <v>2822.8020799999999</v>
      </c>
      <c r="K13" s="18">
        <f>[3]BASE_TAB_4!W4/1000</f>
        <v>2339.0265299999996</v>
      </c>
      <c r="L13" s="18">
        <v>2247.0862900000002</v>
      </c>
      <c r="M13" s="18">
        <v>2875.2688199999998</v>
      </c>
      <c r="N13" s="56">
        <v>30412.656610000002</v>
      </c>
    </row>
    <row r="14" spans="1:14" x14ac:dyDescent="0.25">
      <c r="A14" t="s">
        <v>56</v>
      </c>
      <c r="B14" s="18">
        <v>1987.34699</v>
      </c>
      <c r="C14" s="18">
        <v>1981.4990400000002</v>
      </c>
      <c r="D14" s="18">
        <v>2817.5721000000003</v>
      </c>
      <c r="E14" s="18">
        <v>2380.2018499999999</v>
      </c>
      <c r="F14" s="18">
        <v>2012.81404</v>
      </c>
      <c r="G14" s="18">
        <v>2624.0250699999997</v>
      </c>
      <c r="H14" s="18">
        <v>2686.1472999999996</v>
      </c>
      <c r="I14" s="18">
        <v>2224.7629300000003</v>
      </c>
      <c r="J14" s="18">
        <v>2991.4102799999996</v>
      </c>
      <c r="K14" s="18">
        <f>[3]BASE_TAB_4!W12/1000</f>
        <v>3405.7174100000002</v>
      </c>
      <c r="L14" s="18">
        <v>2330.9786099999997</v>
      </c>
      <c r="M14" s="18">
        <v>2698.5850099999998</v>
      </c>
      <c r="N14" s="56">
        <v>30142.150259999999</v>
      </c>
    </row>
    <row r="15" spans="1:14" x14ac:dyDescent="0.25">
      <c r="A15" t="s">
        <v>57</v>
      </c>
      <c r="B15" s="18">
        <v>1859.2344699999999</v>
      </c>
      <c r="C15" s="18">
        <v>912.99112000000002</v>
      </c>
      <c r="D15" s="18">
        <v>4059.7508499999999</v>
      </c>
      <c r="E15" s="18">
        <v>11635.32043</v>
      </c>
      <c r="F15" s="18">
        <v>2454.2061899999999</v>
      </c>
      <c r="G15" s="18">
        <v>4890.8143799999998</v>
      </c>
      <c r="H15" s="18">
        <v>2511.66642</v>
      </c>
      <c r="I15" s="18">
        <v>4229.8584000000001</v>
      </c>
      <c r="J15" s="18">
        <v>2712.9312099999997</v>
      </c>
      <c r="K15" s="18">
        <f>[3]BASE_TAB_4!W9/1000</f>
        <v>2885.3364700000002</v>
      </c>
      <c r="L15" s="18">
        <v>3197.3114100000003</v>
      </c>
      <c r="M15" s="18">
        <v>10514.756889999999</v>
      </c>
      <c r="N15" s="56">
        <v>51864.178240000001</v>
      </c>
    </row>
    <row r="16" spans="1:14" x14ac:dyDescent="0.25">
      <c r="A16" t="s">
        <v>58</v>
      </c>
      <c r="B16" s="18">
        <v>6882.6433899999993</v>
      </c>
      <c r="C16" s="18">
        <v>6788.3702000000003</v>
      </c>
      <c r="D16" s="18">
        <v>5906.2046200000004</v>
      </c>
      <c r="E16" s="18">
        <v>6651.0914199999997</v>
      </c>
      <c r="F16" s="18">
        <v>6143.0856199999998</v>
      </c>
      <c r="G16" s="18">
        <v>7010.0720000000001</v>
      </c>
      <c r="H16" s="18">
        <v>7013.3398000000007</v>
      </c>
      <c r="I16" s="18">
        <v>7096.1136400000005</v>
      </c>
      <c r="J16" s="18">
        <v>8156.8568399999995</v>
      </c>
      <c r="K16" s="18">
        <f>([3]BASE_TAB_4!W7+[3]BASE_TAB_4!W8+[3]BASE_TAB_4!W10+[3]BASE_TAB_4!W11)/1000</f>
        <v>8008.369459999999</v>
      </c>
      <c r="L16" s="18">
        <v>7667.9099899999965</v>
      </c>
      <c r="M16" s="18">
        <v>13769.596699999993</v>
      </c>
      <c r="N16" s="56">
        <v>88591.095779999974</v>
      </c>
    </row>
    <row r="17" spans="1:14" x14ac:dyDescent="0.25">
      <c r="A17" s="1" t="s">
        <v>59</v>
      </c>
      <c r="B17" s="15">
        <v>68584.769140000004</v>
      </c>
      <c r="C17" s="15">
        <v>57830.848389999992</v>
      </c>
      <c r="D17" s="15">
        <v>56392.539380000002</v>
      </c>
      <c r="E17" s="15">
        <v>62265.297999999995</v>
      </c>
      <c r="F17" s="15">
        <v>61995.275249999992</v>
      </c>
      <c r="G17" s="15">
        <v>76536.554759999999</v>
      </c>
      <c r="H17" s="15">
        <v>61021.83943</v>
      </c>
      <c r="I17" s="15">
        <v>57881.16085</v>
      </c>
      <c r="J17" s="15">
        <v>74188.251899999988</v>
      </c>
      <c r="K17" s="15">
        <f>SUM(K18:K26)</f>
        <v>63170.328429999987</v>
      </c>
      <c r="L17" s="15">
        <v>62061.536789999998</v>
      </c>
      <c r="M17" s="15">
        <v>84765.674780000001</v>
      </c>
      <c r="N17" s="56">
        <v>785967.71937999991</v>
      </c>
    </row>
    <row r="18" spans="1:14" x14ac:dyDescent="0.25">
      <c r="A18" s="5" t="s">
        <v>57</v>
      </c>
      <c r="B18" s="18">
        <v>12761.882460000001</v>
      </c>
      <c r="C18" s="18">
        <v>7153.7460099999998</v>
      </c>
      <c r="D18" s="18">
        <v>8721.8117200000015</v>
      </c>
      <c r="E18" s="18">
        <v>10300.215039999999</v>
      </c>
      <c r="F18" s="18">
        <v>7879.9144100000003</v>
      </c>
      <c r="G18" s="18">
        <v>13164.28614</v>
      </c>
      <c r="H18" s="18">
        <v>9740.9087200000013</v>
      </c>
      <c r="I18" s="18">
        <v>9952.9753699999983</v>
      </c>
      <c r="J18" s="18">
        <v>18464.674719999999</v>
      </c>
      <c r="K18" s="18">
        <f>[3]BASE_TAB_4!W20/1000</f>
        <v>10168.684110000002</v>
      </c>
      <c r="L18" s="18">
        <v>9125.956900000001</v>
      </c>
      <c r="M18" s="18">
        <v>26270.866410000002</v>
      </c>
      <c r="N18" s="56">
        <v>143654.3676</v>
      </c>
    </row>
    <row r="19" spans="1:14" x14ac:dyDescent="0.25">
      <c r="A19" s="5" t="s">
        <v>55</v>
      </c>
      <c r="B19" s="18">
        <v>15922.913259999999</v>
      </c>
      <c r="C19" s="18">
        <v>13855.912699999999</v>
      </c>
      <c r="D19" s="18">
        <v>12773.7814</v>
      </c>
      <c r="E19" s="18">
        <v>15900.632539999999</v>
      </c>
      <c r="F19" s="18">
        <v>14056.49634</v>
      </c>
      <c r="G19" s="18">
        <v>25017.53213</v>
      </c>
      <c r="H19" s="18">
        <v>13093.627980000001</v>
      </c>
      <c r="I19" s="18">
        <v>13659.237150000001</v>
      </c>
      <c r="J19" s="18">
        <v>16291.141380000001</v>
      </c>
      <c r="K19" s="18">
        <f>[3]BASE_TAB_4!W14/1000</f>
        <v>15317.844659999997</v>
      </c>
      <c r="L19" s="18">
        <v>15493.410520000001</v>
      </c>
      <c r="M19" s="18">
        <v>17025.284680000001</v>
      </c>
      <c r="N19" s="56">
        <v>188421.21841</v>
      </c>
    </row>
    <row r="20" spans="1:14" x14ac:dyDescent="0.25">
      <c r="A20" s="5" t="s">
        <v>53</v>
      </c>
      <c r="B20" s="18">
        <v>13436.207460000001</v>
      </c>
      <c r="C20" s="18">
        <v>8981.832910000001</v>
      </c>
      <c r="D20" s="18">
        <v>10782.229509999999</v>
      </c>
      <c r="E20" s="18">
        <v>10369.597659999999</v>
      </c>
      <c r="F20" s="18">
        <v>10399.690859999999</v>
      </c>
      <c r="G20" s="18">
        <v>10636.559449999999</v>
      </c>
      <c r="H20" s="18">
        <v>9726.5783599999995</v>
      </c>
      <c r="I20" s="18">
        <v>9597.3584300000002</v>
      </c>
      <c r="J20" s="18">
        <v>10453.26174</v>
      </c>
      <c r="K20" s="18">
        <f>[3]BASE_TAB_4!W16/1000</f>
        <v>11379.074059999999</v>
      </c>
      <c r="L20" s="18">
        <v>10121.746519999999</v>
      </c>
      <c r="M20" s="18">
        <v>9493.2113100000006</v>
      </c>
      <c r="N20" s="56">
        <v>125377.27696000002</v>
      </c>
    </row>
    <row r="21" spans="1:14" x14ac:dyDescent="0.25">
      <c r="A21" s="5" t="s">
        <v>60</v>
      </c>
      <c r="B21" s="18">
        <v>1693.8684899999998</v>
      </c>
      <c r="C21" s="18">
        <v>4701.3172000000004</v>
      </c>
      <c r="D21" s="18">
        <v>2929.1886499999996</v>
      </c>
      <c r="E21" s="18">
        <v>1814.8688600000003</v>
      </c>
      <c r="F21" s="18">
        <v>3142.02</v>
      </c>
      <c r="G21" s="18">
        <v>1971.6708399999998</v>
      </c>
      <c r="H21" s="18">
        <v>5140.3866499999986</v>
      </c>
      <c r="I21" s="18">
        <v>1423.6306499999998</v>
      </c>
      <c r="J21" s="18">
        <v>1510.7490899999998</v>
      </c>
      <c r="K21" s="18">
        <f>([3]BASE_TAB_4!W23)/1000</f>
        <v>1820.1189499999998</v>
      </c>
      <c r="L21" s="18">
        <v>1860.3985999999995</v>
      </c>
      <c r="M21" s="18">
        <v>1663.7093500000015</v>
      </c>
      <c r="N21" s="56">
        <v>29185.722370000003</v>
      </c>
    </row>
    <row r="22" spans="1:14" x14ac:dyDescent="0.25">
      <c r="A22" s="5" t="s">
        <v>61</v>
      </c>
      <c r="B22" s="18">
        <v>4087.7146899999998</v>
      </c>
      <c r="C22" s="18">
        <v>3979.77916</v>
      </c>
      <c r="D22" s="18">
        <v>3414.59159</v>
      </c>
      <c r="E22" s="18">
        <v>3846.0151900000001</v>
      </c>
      <c r="F22" s="18">
        <v>3079.9643900000001</v>
      </c>
      <c r="G22" s="18">
        <v>4884.03496</v>
      </c>
      <c r="H22" s="18">
        <v>2555.0038799999998</v>
      </c>
      <c r="I22" s="18">
        <v>2825.0978399999999</v>
      </c>
      <c r="J22" s="18">
        <v>4427.1832199999999</v>
      </c>
      <c r="K22" s="18">
        <f>[3]BASE_TAB_4!W15/1000</f>
        <v>4013.7214599999998</v>
      </c>
      <c r="L22" s="18">
        <v>4278.6369199999999</v>
      </c>
      <c r="M22" s="18">
        <v>4416.3631599999999</v>
      </c>
      <c r="N22" s="56">
        <v>45289.995730000002</v>
      </c>
    </row>
    <row r="23" spans="1:14" x14ac:dyDescent="0.25">
      <c r="A23" s="5" t="s">
        <v>62</v>
      </c>
      <c r="B23" s="18">
        <v>6882.2321199999997</v>
      </c>
      <c r="C23" s="18">
        <v>8139.7634900000003</v>
      </c>
      <c r="D23" s="18">
        <v>5086.8661400000001</v>
      </c>
      <c r="E23" s="18">
        <v>7199.7982099999999</v>
      </c>
      <c r="F23" s="18">
        <v>6319.3654299999998</v>
      </c>
      <c r="G23" s="18">
        <v>6607.8752400000003</v>
      </c>
      <c r="H23" s="18">
        <v>6924.8285800000003</v>
      </c>
      <c r="I23" s="18">
        <v>6490.8260899999996</v>
      </c>
      <c r="J23" s="18">
        <v>8129.3699100000003</v>
      </c>
      <c r="K23" s="18">
        <f>[3]BASE_TAB_4!W17/1000</f>
        <v>7271.4652400000004</v>
      </c>
      <c r="L23" s="18">
        <v>7591.6365700000006</v>
      </c>
      <c r="M23" s="18">
        <v>7010.6784400000006</v>
      </c>
      <c r="N23" s="56">
        <v>83654.705460000012</v>
      </c>
    </row>
    <row r="24" spans="1:14" x14ac:dyDescent="0.25">
      <c r="A24" s="5" t="s">
        <v>63</v>
      </c>
      <c r="B24" s="18">
        <v>3050.9465099999998</v>
      </c>
      <c r="C24" s="18">
        <v>2251.3934599999998</v>
      </c>
      <c r="D24" s="18">
        <v>2514.0906600000003</v>
      </c>
      <c r="E24" s="18">
        <v>3301.2975799999999</v>
      </c>
      <c r="F24" s="18">
        <v>3650.1134900000002</v>
      </c>
      <c r="G24" s="18">
        <v>3066.7759999999998</v>
      </c>
      <c r="H24" s="18">
        <v>3226.3921</v>
      </c>
      <c r="I24" s="18">
        <v>2960.3626300000001</v>
      </c>
      <c r="J24" s="18">
        <v>3727.2187200000003</v>
      </c>
      <c r="K24" s="18">
        <f>[3]BASE_TAB_4!W18/1000</f>
        <v>3298.4779600000002</v>
      </c>
      <c r="L24" s="18">
        <v>3934.3582999999999</v>
      </c>
      <c r="M24" s="18">
        <v>4797.8719600000004</v>
      </c>
      <c r="N24" s="56">
        <v>39795.660430000004</v>
      </c>
    </row>
    <row r="25" spans="1:14" x14ac:dyDescent="0.25">
      <c r="A25" t="s">
        <v>64</v>
      </c>
      <c r="B25" s="18">
        <v>2628.3876700000001</v>
      </c>
      <c r="C25" s="18">
        <v>2985.6642400000001</v>
      </c>
      <c r="D25" s="18">
        <v>3522.8135899999997</v>
      </c>
      <c r="E25" s="18">
        <v>3655.2664100000002</v>
      </c>
      <c r="F25" s="18">
        <v>7092.3850499999999</v>
      </c>
      <c r="G25" s="18">
        <v>3727.2723500000002</v>
      </c>
      <c r="H25" s="18">
        <v>4384.72793</v>
      </c>
      <c r="I25" s="18">
        <v>3751.6174900000001</v>
      </c>
      <c r="J25" s="18">
        <v>3841.7694500000002</v>
      </c>
      <c r="K25" s="18">
        <f>[3]BASE_TAB_4!W19/1000</f>
        <v>3446.0346199999999</v>
      </c>
      <c r="L25" s="18">
        <v>3108.6503299999999</v>
      </c>
      <c r="M25" s="18">
        <v>5064.1499699999995</v>
      </c>
      <c r="N25" s="56">
        <v>47424.16588</v>
      </c>
    </row>
    <row r="26" spans="1:14" x14ac:dyDescent="0.25">
      <c r="A26" t="s">
        <v>58</v>
      </c>
      <c r="B26" s="18">
        <v>8120.6164800000006</v>
      </c>
      <c r="C26" s="18">
        <v>5781.4392200000011</v>
      </c>
      <c r="D26" s="18">
        <v>6647.1661199999999</v>
      </c>
      <c r="E26" s="18">
        <v>5877.6065099999996</v>
      </c>
      <c r="F26" s="18">
        <v>6375.32528</v>
      </c>
      <c r="G26" s="18">
        <v>7460.5476499999995</v>
      </c>
      <c r="H26" s="18">
        <v>6229.3852300000008</v>
      </c>
      <c r="I26" s="18">
        <v>7220.0551999999989</v>
      </c>
      <c r="J26" s="18">
        <v>7342.8836700000002</v>
      </c>
      <c r="K26" s="18">
        <f>([3]BASE_TAB_4!W22+[3]BASE_TAB_4!W21+[3]BASE_TAB_4!W24)/1000</f>
        <v>6454.9073699999999</v>
      </c>
      <c r="L26" s="18">
        <v>6546.7421299999987</v>
      </c>
      <c r="M26" s="18">
        <v>9023.539499999999</v>
      </c>
      <c r="N26" s="56">
        <v>83164.606540000008</v>
      </c>
    </row>
    <row r="27" spans="1:14" x14ac:dyDescent="0.25">
      <c r="A27" s="1" t="s">
        <v>65</v>
      </c>
      <c r="B27" s="15">
        <v>106256.86063999997</v>
      </c>
      <c r="C27" s="15">
        <v>77101.69958</v>
      </c>
      <c r="D27" s="15">
        <v>70722.189299999998</v>
      </c>
      <c r="E27" s="15">
        <v>69753.910390000005</v>
      </c>
      <c r="F27" s="15">
        <v>78646.590880000003</v>
      </c>
      <c r="G27" s="15">
        <v>76199.516269999993</v>
      </c>
      <c r="H27" s="15">
        <v>79545.505540000013</v>
      </c>
      <c r="I27" s="15">
        <v>85400.904480000012</v>
      </c>
      <c r="J27" s="15">
        <v>78283.706900000005</v>
      </c>
      <c r="K27" s="15">
        <f>SUM(K28:K36)</f>
        <v>75507.139410000003</v>
      </c>
      <c r="L27" s="15">
        <v>81771.81044999999</v>
      </c>
      <c r="M27" s="15">
        <v>82092.308279999997</v>
      </c>
      <c r="N27" s="56">
        <v>961511.30754999979</v>
      </c>
    </row>
    <row r="28" spans="1:14" x14ac:dyDescent="0.25">
      <c r="A28" s="5" t="s">
        <v>66</v>
      </c>
      <c r="B28" s="18">
        <v>26069.973489999997</v>
      </c>
      <c r="C28" s="18">
        <v>13511.84326</v>
      </c>
      <c r="D28" s="18">
        <v>12126.85375</v>
      </c>
      <c r="E28" s="18">
        <v>10660.591900000001</v>
      </c>
      <c r="F28" s="18">
        <v>11479.67951</v>
      </c>
      <c r="G28" s="18">
        <v>13774.611510000001</v>
      </c>
      <c r="H28" s="18">
        <v>14700.39878</v>
      </c>
      <c r="I28" s="18">
        <v>14635.19349</v>
      </c>
      <c r="J28" s="18">
        <v>12881.386259999999</v>
      </c>
      <c r="K28" s="18">
        <f>[3]BASE_TAB_4!W37/1000</f>
        <v>11243.641029999999</v>
      </c>
      <c r="L28" s="18">
        <v>12543.302280000002</v>
      </c>
      <c r="M28" s="18">
        <v>13068.67613</v>
      </c>
      <c r="N28" s="56">
        <v>166752.67069</v>
      </c>
    </row>
    <row r="29" spans="1:14" x14ac:dyDescent="0.25">
      <c r="A29" s="5" t="s">
        <v>67</v>
      </c>
      <c r="B29" s="18">
        <v>26435.931089999998</v>
      </c>
      <c r="C29" s="18">
        <v>18376.30416</v>
      </c>
      <c r="D29" s="18">
        <v>17301.709489999997</v>
      </c>
      <c r="E29" s="18">
        <v>16941.100710000002</v>
      </c>
      <c r="F29" s="18">
        <v>22665.995079999997</v>
      </c>
      <c r="G29" s="18">
        <v>16649.93578</v>
      </c>
      <c r="H29" s="18">
        <v>20232.69673</v>
      </c>
      <c r="I29" s="18">
        <v>21557.510059999997</v>
      </c>
      <c r="J29" s="18">
        <v>18936.119360000001</v>
      </c>
      <c r="K29" s="18">
        <f>[3]BASE_TAB_4!W29/1000</f>
        <v>18975.690619999998</v>
      </c>
      <c r="L29" s="18">
        <v>21701.74553</v>
      </c>
      <c r="M29" s="18">
        <v>17566.35831</v>
      </c>
      <c r="N29" s="56">
        <v>237296.52489</v>
      </c>
    </row>
    <row r="30" spans="1:14" x14ac:dyDescent="0.25">
      <c r="A30" s="5" t="s">
        <v>68</v>
      </c>
      <c r="B30" s="18">
        <v>6008.52315</v>
      </c>
      <c r="C30" s="18">
        <v>2758.0193899999999</v>
      </c>
      <c r="D30" s="18">
        <v>2622.5764700000004</v>
      </c>
      <c r="E30" s="18">
        <v>2492.10914</v>
      </c>
      <c r="F30" s="18">
        <v>6434.9859500000002</v>
      </c>
      <c r="G30" s="18">
        <v>7579.9234999999999</v>
      </c>
      <c r="H30" s="18">
        <v>7437.1879300000001</v>
      </c>
      <c r="I30" s="18">
        <v>7075.8547199999994</v>
      </c>
      <c r="J30" s="18">
        <v>6892.0561200000002</v>
      </c>
      <c r="K30" s="18">
        <f>[3]BASE_TAB_4!W30/1000</f>
        <v>6818.4764500000001</v>
      </c>
      <c r="L30" s="18">
        <v>8530.5032699999992</v>
      </c>
      <c r="M30" s="18">
        <v>8515.7584399999996</v>
      </c>
      <c r="N30" s="56">
        <v>73165.582049999997</v>
      </c>
    </row>
    <row r="31" spans="1:14" x14ac:dyDescent="0.25">
      <c r="A31" s="5" t="s">
        <v>69</v>
      </c>
      <c r="B31" s="18">
        <v>8193.0504999999994</v>
      </c>
      <c r="C31" s="18">
        <v>7738.9686400000001</v>
      </c>
      <c r="D31" s="18">
        <v>6529.6031600000006</v>
      </c>
      <c r="E31" s="18">
        <v>6612.0188399999997</v>
      </c>
      <c r="F31" s="18">
        <v>3647.5254300000001</v>
      </c>
      <c r="G31" s="18">
        <v>2578.77027</v>
      </c>
      <c r="H31" s="18">
        <v>2197.0052000000001</v>
      </c>
      <c r="I31" s="18">
        <v>3382.7102500000001</v>
      </c>
      <c r="J31" s="18">
        <v>2548.19686</v>
      </c>
      <c r="K31" s="18">
        <f>[3]BASE_TAB_4!W33/1000</f>
        <v>2490.45318</v>
      </c>
      <c r="L31" s="18">
        <v>2537.9112300000002</v>
      </c>
      <c r="M31" s="18">
        <v>2557.9524799999999</v>
      </c>
      <c r="N31" s="56">
        <v>50956.272639999996</v>
      </c>
    </row>
    <row r="32" spans="1:14" x14ac:dyDescent="0.25">
      <c r="A32" s="5" t="s">
        <v>60</v>
      </c>
      <c r="B32" s="18">
        <v>7657.0647199999994</v>
      </c>
      <c r="C32" s="18">
        <v>8547.4064399999988</v>
      </c>
      <c r="D32" s="18">
        <v>7148.1080999999995</v>
      </c>
      <c r="E32" s="18">
        <v>6995.7524800000001</v>
      </c>
      <c r="F32" s="18">
        <v>6851.1354299999994</v>
      </c>
      <c r="G32" s="18">
        <v>6179.9201199999998</v>
      </c>
      <c r="H32" s="18">
        <v>8034.9158200000002</v>
      </c>
      <c r="I32" s="18">
        <v>7195.7565000000004</v>
      </c>
      <c r="J32" s="18">
        <v>7801.6942099999997</v>
      </c>
      <c r="K32" s="18">
        <f>[3]BASE_TAB_4!W35/1000</f>
        <v>8126.62417</v>
      </c>
      <c r="L32" s="18">
        <v>7987.4306400000005</v>
      </c>
      <c r="M32" s="18">
        <v>7949.2008699999988</v>
      </c>
      <c r="N32" s="56">
        <v>90412.15290999999</v>
      </c>
    </row>
    <row r="33" spans="1:14" x14ac:dyDescent="0.25">
      <c r="A33" t="s">
        <v>64</v>
      </c>
      <c r="B33" s="18">
        <v>6951.9297999999999</v>
      </c>
      <c r="C33" s="18">
        <v>6954.4645599999994</v>
      </c>
      <c r="D33" s="18">
        <v>6676.4892599999994</v>
      </c>
      <c r="E33" s="18">
        <v>7086.0983299999998</v>
      </c>
      <c r="F33" s="18">
        <v>7559.8897300000008</v>
      </c>
      <c r="G33" s="18">
        <v>7930.0080399999997</v>
      </c>
      <c r="H33" s="18">
        <v>7135.4945900000002</v>
      </c>
      <c r="I33" s="18">
        <v>9194.6174900000005</v>
      </c>
      <c r="J33" s="18">
        <v>7964.7242200000001</v>
      </c>
      <c r="K33" s="18">
        <f>[3]BASE_TAB_4!W31/1000</f>
        <v>7936.0700400000005</v>
      </c>
      <c r="L33" s="18">
        <v>8088.6990400000013</v>
      </c>
      <c r="M33" s="18">
        <v>7937.873050000002</v>
      </c>
      <c r="N33" s="56">
        <v>91153.246429999999</v>
      </c>
    </row>
    <row r="34" spans="1:14" x14ac:dyDescent="0.25">
      <c r="A34" t="s">
        <v>57</v>
      </c>
      <c r="B34" s="18">
        <v>2720.2570799999999</v>
      </c>
      <c r="C34" s="18">
        <v>2526.4504999999999</v>
      </c>
      <c r="D34" s="18">
        <v>2868.8765099999996</v>
      </c>
      <c r="E34" s="18">
        <v>3002.4659300000003</v>
      </c>
      <c r="F34" s="18">
        <v>3224.2456400000001</v>
      </c>
      <c r="G34" s="18">
        <v>3303.26278</v>
      </c>
      <c r="H34" s="18">
        <v>3024.1044200000001</v>
      </c>
      <c r="I34" s="18">
        <v>3365.7350000000001</v>
      </c>
      <c r="J34" s="18">
        <v>3526.8583799999997</v>
      </c>
      <c r="K34" s="18">
        <f>[3]BASE_TAB_4!W32/1000</f>
        <v>3079.0185000000001</v>
      </c>
      <c r="L34" s="18">
        <v>2928.9921600000002</v>
      </c>
      <c r="M34" s="18">
        <v>3036.4507999999996</v>
      </c>
      <c r="N34" s="56">
        <v>36626.262199999997</v>
      </c>
    </row>
    <row r="35" spans="1:14" x14ac:dyDescent="0.25">
      <c r="A35" s="9" t="s">
        <v>78</v>
      </c>
      <c r="B35" s="18">
        <v>4514.7565199999999</v>
      </c>
      <c r="C35" s="18">
        <v>3787.0165000000002</v>
      </c>
      <c r="D35" s="18">
        <v>3880.4072500000002</v>
      </c>
      <c r="E35" s="18">
        <v>3856.1208199999996</v>
      </c>
      <c r="F35" s="18">
        <v>4585.3025700000007</v>
      </c>
      <c r="G35" s="18">
        <v>4422.0210199999992</v>
      </c>
      <c r="H35" s="18">
        <v>4025.1382400000002</v>
      </c>
      <c r="I35" s="18">
        <v>4817.4997599999997</v>
      </c>
      <c r="J35" s="18">
        <v>4355.6152599999996</v>
      </c>
      <c r="K35" s="18">
        <f>[3]BASE_TAB_4!W36/1000</f>
        <v>4361.9795400000003</v>
      </c>
      <c r="L35" s="18">
        <v>4497.14066</v>
      </c>
      <c r="M35" s="18">
        <v>4815.8888999999999</v>
      </c>
      <c r="N35" s="56">
        <v>52213.135349999997</v>
      </c>
    </row>
    <row r="36" spans="1:14" x14ac:dyDescent="0.25">
      <c r="A36" t="s">
        <v>58</v>
      </c>
      <c r="B36" s="18">
        <v>17705.37429</v>
      </c>
      <c r="C36" s="18">
        <v>12901.226130000003</v>
      </c>
      <c r="D36" s="18">
        <v>11567.56531</v>
      </c>
      <c r="E36" s="18">
        <v>12107.652239999999</v>
      </c>
      <c r="F36" s="18">
        <v>12197.831539999999</v>
      </c>
      <c r="G36" s="18">
        <v>13781.063249999999</v>
      </c>
      <c r="H36" s="18">
        <v>12758.563830000001</v>
      </c>
      <c r="I36" s="18">
        <v>14176.02721</v>
      </c>
      <c r="J36" s="18">
        <v>13377.05623</v>
      </c>
      <c r="K36" s="18">
        <f>([3]BASE_TAB_4!W34+[3]BASE_TAB_4!W26+[3]BASE_TAB_4!W27+[3]BASE_TAB_4!W28)/1000</f>
        <v>12475.185880000006</v>
      </c>
      <c r="L36" s="18">
        <v>12956.085639999996</v>
      </c>
      <c r="M36" s="18">
        <v>16644.149300000001</v>
      </c>
      <c r="N36" s="56">
        <v>162935.46038999999</v>
      </c>
    </row>
    <row r="37" spans="1:14" x14ac:dyDescent="0.25">
      <c r="A37" s="1" t="s">
        <v>70</v>
      </c>
      <c r="B37" s="15">
        <v>5260.42929</v>
      </c>
      <c r="C37" s="15">
        <v>3791.6745299999998</v>
      </c>
      <c r="D37" s="15">
        <v>3237.17326</v>
      </c>
      <c r="E37" s="15">
        <v>3513.0551399999999</v>
      </c>
      <c r="F37" s="15">
        <v>5315.90996</v>
      </c>
      <c r="G37" s="15">
        <v>3880.47012</v>
      </c>
      <c r="H37" s="15">
        <v>3451.6917700000004</v>
      </c>
      <c r="I37" s="15">
        <v>3633.0281400000003</v>
      </c>
      <c r="J37" s="15">
        <v>3266.6764800000001</v>
      </c>
      <c r="K37" s="15">
        <f>SUM(K38:K39)</f>
        <v>3621.8419599999997</v>
      </c>
      <c r="L37" s="15">
        <v>3551.4084699999999</v>
      </c>
      <c r="M37" s="15">
        <v>4688.5530699999999</v>
      </c>
      <c r="N37" s="56">
        <v>47239.510760000005</v>
      </c>
    </row>
    <row r="38" spans="1:14" x14ac:dyDescent="0.25">
      <c r="A38" t="s">
        <v>71</v>
      </c>
      <c r="B38" s="18">
        <v>4214.6159299999999</v>
      </c>
      <c r="C38" s="18">
        <v>3127.4241299999999</v>
      </c>
      <c r="D38" s="18">
        <v>2803.3451700000001</v>
      </c>
      <c r="E38" s="18">
        <v>2867.3100199999999</v>
      </c>
      <c r="F38" s="18">
        <v>4886.4330099999997</v>
      </c>
      <c r="G38" s="18">
        <v>3135.37725</v>
      </c>
      <c r="H38" s="18">
        <v>3008.1225800000002</v>
      </c>
      <c r="I38" s="18">
        <v>3202.8929900000003</v>
      </c>
      <c r="J38" s="18">
        <v>2771.4291699999999</v>
      </c>
      <c r="K38" s="18">
        <f>[3]BASE_TAB_4!W40/1000</f>
        <v>3182.5350099999996</v>
      </c>
      <c r="L38" s="18">
        <v>3036.4577799999997</v>
      </c>
      <c r="M38" s="18">
        <v>4099.0397300000004</v>
      </c>
      <c r="N38" s="56">
        <v>40349.897060000003</v>
      </c>
    </row>
    <row r="39" spans="1:14" ht="13.8" thickBot="1" x14ac:dyDescent="0.3">
      <c r="A39" s="29" t="s">
        <v>58</v>
      </c>
      <c r="B39" s="21">
        <v>1045.8133599999999</v>
      </c>
      <c r="C39" s="18">
        <v>664.25040000000001</v>
      </c>
      <c r="D39" s="18">
        <v>433.82809000000003</v>
      </c>
      <c r="E39" s="21">
        <v>645.74512000000004</v>
      </c>
      <c r="F39" s="18">
        <v>429.47694999999999</v>
      </c>
      <c r="G39" s="21">
        <v>745.09286999999983</v>
      </c>
      <c r="H39" s="21">
        <v>443.56918999999999</v>
      </c>
      <c r="I39" s="21">
        <v>430.13515000000001</v>
      </c>
      <c r="J39" s="21">
        <v>495.24730999999997</v>
      </c>
      <c r="K39" s="21">
        <f>([3]BASE_TAB_4!W39)/1000</f>
        <v>439.30695000000003</v>
      </c>
      <c r="L39" s="21">
        <v>514.95069000000001</v>
      </c>
      <c r="M39" s="21">
        <v>589.51333999999997</v>
      </c>
      <c r="N39" s="57">
        <v>6889.6136999999999</v>
      </c>
    </row>
    <row r="40" spans="1:14" ht="13.8" thickTop="1" x14ac:dyDescent="0.25">
      <c r="A40" s="59" t="s">
        <v>33</v>
      </c>
      <c r="B40" s="58">
        <v>438289.90818999993</v>
      </c>
      <c r="C40" s="58">
        <v>371238.24220000004</v>
      </c>
      <c r="D40" s="58">
        <v>381869.05164000002</v>
      </c>
      <c r="E40" s="58">
        <v>395006.92949000007</v>
      </c>
      <c r="F40" s="58">
        <v>400218.80578</v>
      </c>
      <c r="G40" s="58">
        <v>468778.14591000002</v>
      </c>
      <c r="H40" s="58">
        <v>408604.88371999998</v>
      </c>
      <c r="I40" s="58">
        <v>408221.71606000001</v>
      </c>
      <c r="J40" s="58">
        <v>427731.05647000001</v>
      </c>
      <c r="K40" s="58">
        <f>K5+K6+K7+K8+K9+K10+K17+K27+K37</f>
        <v>423362.61411999998</v>
      </c>
      <c r="L40" s="58">
        <f>L5+L6+L7+L8+L9+L10+L17+L27+L37</f>
        <v>383367.13283999998</v>
      </c>
      <c r="M40" s="58">
        <f>M5+M6+M7+M8+M9+M10+M17+M27+M37</f>
        <v>552481.38801999995</v>
      </c>
      <c r="N40" s="58">
        <f>N5+N6+N7+N8+N9+N10+N17+N27+N37</f>
        <v>5060048.3268299997</v>
      </c>
    </row>
    <row r="41" spans="1:14" x14ac:dyDescent="0.25">
      <c r="A41" s="6" t="s">
        <v>72</v>
      </c>
      <c r="G41" s="7"/>
    </row>
    <row r="42" spans="1:14" x14ac:dyDescent="0.25">
      <c r="A42" s="276" t="s">
        <v>88</v>
      </c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</row>
    <row r="43" spans="1:14" x14ac:dyDescent="0.25">
      <c r="A43" s="276"/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</row>
    <row r="44" spans="1:14" x14ac:dyDescent="0.25">
      <c r="A44" s="6" t="s">
        <v>86</v>
      </c>
    </row>
    <row r="45" spans="1:14" x14ac:dyDescent="0.25">
      <c r="I45" s="7"/>
    </row>
    <row r="68" s="3" customFormat="1" x14ac:dyDescent="0.25"/>
  </sheetData>
  <mergeCells count="1">
    <mergeCell ref="A42:N4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3"/>
  </sheetPr>
  <dimension ref="A1:O82"/>
  <sheetViews>
    <sheetView workbookViewId="0"/>
  </sheetViews>
  <sheetFormatPr defaultRowHeight="13.2" x14ac:dyDescent="0.25"/>
  <cols>
    <col min="1" max="1" width="31.109375" customWidth="1"/>
    <col min="2" max="2" width="9.33203125" customWidth="1"/>
    <col min="3" max="3" width="9" customWidth="1"/>
    <col min="4" max="4" width="9" bestFit="1" customWidth="1"/>
    <col min="6" max="9" width="9" bestFit="1" customWidth="1"/>
    <col min="10" max="10" width="8.88671875" customWidth="1"/>
    <col min="11" max="11" width="9" bestFit="1" customWidth="1"/>
    <col min="13" max="13" width="9.44140625" bestFit="1" customWidth="1"/>
    <col min="14" max="14" width="11.33203125" customWidth="1"/>
  </cols>
  <sheetData>
    <row r="1" spans="1:14" x14ac:dyDescent="0.25">
      <c r="A1" s="1" t="s">
        <v>90</v>
      </c>
      <c r="J1" s="7"/>
      <c r="K1" s="7"/>
      <c r="L1" s="7"/>
    </row>
    <row r="3" spans="1:14" x14ac:dyDescent="0.25">
      <c r="N3" s="2" t="s">
        <v>31</v>
      </c>
    </row>
    <row r="4" spans="1:14" ht="13.8" thickBot="1" x14ac:dyDescent="0.3">
      <c r="A4" s="26" t="s">
        <v>34</v>
      </c>
      <c r="B4" s="27" t="s">
        <v>35</v>
      </c>
      <c r="C4" s="27" t="s">
        <v>36</v>
      </c>
      <c r="D4" s="27" t="s">
        <v>37</v>
      </c>
      <c r="E4" s="27" t="s">
        <v>38</v>
      </c>
      <c r="F4" s="27" t="s">
        <v>39</v>
      </c>
      <c r="G4" s="27" t="s">
        <v>40</v>
      </c>
      <c r="H4" s="27" t="s">
        <v>41</v>
      </c>
      <c r="I4" s="27" t="s">
        <v>42</v>
      </c>
      <c r="J4" s="27" t="s">
        <v>43</v>
      </c>
      <c r="K4" s="27" t="s">
        <v>44</v>
      </c>
      <c r="L4" s="27" t="s">
        <v>45</v>
      </c>
      <c r="M4" s="27" t="s">
        <v>46</v>
      </c>
      <c r="N4" s="28">
        <v>2012</v>
      </c>
    </row>
    <row r="5" spans="1:14" ht="13.8" thickTop="1" x14ac:dyDescent="0.25">
      <c r="A5" s="1" t="s">
        <v>47</v>
      </c>
      <c r="B5" s="15">
        <v>35514.194360000009</v>
      </c>
      <c r="C5" s="15">
        <v>33094.950550000001</v>
      </c>
      <c r="D5" s="15">
        <v>34056.027219999996</v>
      </c>
      <c r="E5" s="15">
        <v>32435.22507</v>
      </c>
      <c r="F5" s="15">
        <v>32237.535939999994</v>
      </c>
      <c r="G5" s="15">
        <v>34487.920009999994</v>
      </c>
      <c r="H5" s="15">
        <v>35242.789419999994</v>
      </c>
      <c r="I5" s="15">
        <v>36505.798249999993</v>
      </c>
      <c r="J5" s="15">
        <v>36991.377399999998</v>
      </c>
      <c r="K5" s="15">
        <v>32861.484589999993</v>
      </c>
      <c r="L5" s="15">
        <v>35255.438899999994</v>
      </c>
      <c r="M5" s="15">
        <v>70864.582290000006</v>
      </c>
      <c r="N5" s="56">
        <f>SUM(B5:M5)</f>
        <v>449547.32400000002</v>
      </c>
    </row>
    <row r="6" spans="1:14" x14ac:dyDescent="0.25">
      <c r="A6" s="1" t="s">
        <v>48</v>
      </c>
      <c r="B6" s="15">
        <v>98559.358429999978</v>
      </c>
      <c r="C6" s="15">
        <v>80064.807509999984</v>
      </c>
      <c r="D6" s="15">
        <v>85432.324339999992</v>
      </c>
      <c r="E6" s="15">
        <v>100085.69180000002</v>
      </c>
      <c r="F6" s="15">
        <v>89249.033229999972</v>
      </c>
      <c r="G6" s="15">
        <v>94959.854549999989</v>
      </c>
      <c r="H6" s="15">
        <v>95748.331909999994</v>
      </c>
      <c r="I6" s="15">
        <v>90619.972650000025</v>
      </c>
      <c r="J6" s="15">
        <v>98390.475160000002</v>
      </c>
      <c r="K6" s="15">
        <v>90520.192439999984</v>
      </c>
      <c r="L6" s="15">
        <v>93763.823690000019</v>
      </c>
      <c r="M6" s="15">
        <v>100348.62424999998</v>
      </c>
      <c r="N6" s="56">
        <f t="shared" ref="N6:N39" si="0">SUM(B6:M6)</f>
        <v>1117742.4899599999</v>
      </c>
    </row>
    <row r="7" spans="1:14" x14ac:dyDescent="0.25">
      <c r="A7" s="1" t="s">
        <v>49</v>
      </c>
      <c r="B7" s="15">
        <v>93672.440510000015</v>
      </c>
      <c r="C7" s="15">
        <v>79323.29942000001</v>
      </c>
      <c r="D7" s="15">
        <v>83156.26473000001</v>
      </c>
      <c r="E7" s="15">
        <v>78353.383540000039</v>
      </c>
      <c r="F7" s="15">
        <v>84741.367820000014</v>
      </c>
      <c r="G7" s="15">
        <v>78585.094230000017</v>
      </c>
      <c r="H7" s="15">
        <v>75173.188340000008</v>
      </c>
      <c r="I7" s="15">
        <v>74513.20885000001</v>
      </c>
      <c r="J7" s="15">
        <v>81090.09302</v>
      </c>
      <c r="K7" s="15">
        <v>78617.457079999993</v>
      </c>
      <c r="L7" s="15">
        <v>73946.143190000003</v>
      </c>
      <c r="M7" s="15">
        <v>66492.279889999991</v>
      </c>
      <c r="N7" s="56">
        <f t="shared" si="0"/>
        <v>947664.22062000015</v>
      </c>
    </row>
    <row r="8" spans="1:14" x14ac:dyDescent="0.25">
      <c r="A8" s="1" t="s">
        <v>50</v>
      </c>
      <c r="B8" s="15">
        <v>41032.240999999995</v>
      </c>
      <c r="C8" s="15">
        <v>26193.076909999996</v>
      </c>
      <c r="D8" s="15">
        <v>30113.841760000003</v>
      </c>
      <c r="E8" s="15">
        <v>37459.315729999995</v>
      </c>
      <c r="F8" s="15">
        <v>30950.10571</v>
      </c>
      <c r="G8" s="15">
        <v>32015.877759999999</v>
      </c>
      <c r="H8" s="15">
        <v>33849.904709999995</v>
      </c>
      <c r="I8" s="15">
        <v>35640.792719999983</v>
      </c>
      <c r="J8" s="15">
        <v>47688.814910000001</v>
      </c>
      <c r="K8" s="15">
        <v>34706.760419999991</v>
      </c>
      <c r="L8" s="15">
        <v>35964.724359999993</v>
      </c>
      <c r="M8" s="15">
        <v>40434.136549999996</v>
      </c>
      <c r="N8" s="56">
        <f t="shared" si="0"/>
        <v>426049.59253999998</v>
      </c>
    </row>
    <row r="9" spans="1:14" x14ac:dyDescent="0.25">
      <c r="A9" s="1" t="s">
        <v>51</v>
      </c>
      <c r="B9" s="15">
        <v>384.28390000000002</v>
      </c>
      <c r="C9" s="15">
        <v>408.85816999999997</v>
      </c>
      <c r="D9" s="15">
        <v>289.33373999999998</v>
      </c>
      <c r="E9" s="15">
        <v>330.48899</v>
      </c>
      <c r="F9" s="15">
        <v>477.34390000000002</v>
      </c>
      <c r="G9" s="15">
        <v>308.10815000000002</v>
      </c>
      <c r="H9" s="15">
        <v>306.69082000000003</v>
      </c>
      <c r="I9" s="15">
        <v>431.37488000000002</v>
      </c>
      <c r="J9" s="15">
        <v>458.29183</v>
      </c>
      <c r="K9" s="15">
        <v>715.88902000000007</v>
      </c>
      <c r="L9" s="15">
        <v>383.36958000000004</v>
      </c>
      <c r="M9" s="15">
        <v>339.28967999999998</v>
      </c>
      <c r="N9" s="56">
        <f t="shared" si="0"/>
        <v>4833.3226599999998</v>
      </c>
    </row>
    <row r="10" spans="1:14" x14ac:dyDescent="0.25">
      <c r="A10" s="1" t="s">
        <v>52</v>
      </c>
      <c r="B10" s="15">
        <v>40964.230589999999</v>
      </c>
      <c r="C10" s="15">
        <v>33246.238839999991</v>
      </c>
      <c r="D10" s="15">
        <v>61903.280659999989</v>
      </c>
      <c r="E10" s="15">
        <v>54529.448550000008</v>
      </c>
      <c r="F10" s="15">
        <v>38614.320939999998</v>
      </c>
      <c r="G10" s="15">
        <v>45093.456559999999</v>
      </c>
      <c r="H10" s="15">
        <v>42302.174930000008</v>
      </c>
      <c r="I10" s="15">
        <v>39713.429510000002</v>
      </c>
      <c r="J10" s="15">
        <v>44848.116759999997</v>
      </c>
      <c r="K10" s="15">
        <v>42764.408700000007</v>
      </c>
      <c r="L10" s="15">
        <v>46485.33339</v>
      </c>
      <c r="M10" s="15">
        <v>44438.186509999992</v>
      </c>
      <c r="N10" s="56">
        <f t="shared" si="0"/>
        <v>534902.62594000006</v>
      </c>
    </row>
    <row r="11" spans="1:14" x14ac:dyDescent="0.25">
      <c r="A11" s="5" t="s">
        <v>53</v>
      </c>
      <c r="B11" s="18">
        <v>14828.523559999998</v>
      </c>
      <c r="C11" s="18">
        <v>13850.435389999999</v>
      </c>
      <c r="D11" s="18">
        <v>21071.282159999999</v>
      </c>
      <c r="E11" s="18">
        <v>14882.822840000001</v>
      </c>
      <c r="F11" s="18">
        <v>15541.260479999999</v>
      </c>
      <c r="G11" s="18">
        <v>17915.524850000002</v>
      </c>
      <c r="H11" s="18">
        <v>13825.901800000001</v>
      </c>
      <c r="I11" s="18">
        <v>14700.00965</v>
      </c>
      <c r="J11" s="18">
        <v>16979.18548</v>
      </c>
      <c r="K11" s="18">
        <v>19424.552969999997</v>
      </c>
      <c r="L11" s="18">
        <v>19598.128479999999</v>
      </c>
      <c r="M11" s="18">
        <v>14877.770789999999</v>
      </c>
      <c r="N11" s="74">
        <f t="shared" si="0"/>
        <v>197495.39845000001</v>
      </c>
    </row>
    <row r="12" spans="1:14" x14ac:dyDescent="0.25">
      <c r="A12" s="5" t="s">
        <v>54</v>
      </c>
      <c r="B12" s="18">
        <v>9100.5776900000001</v>
      </c>
      <c r="C12" s="18">
        <v>7340.4415899999995</v>
      </c>
      <c r="D12" s="18">
        <v>7685.6068299999997</v>
      </c>
      <c r="E12" s="18">
        <v>10597.814189999999</v>
      </c>
      <c r="F12" s="18">
        <v>8801.2205599999998</v>
      </c>
      <c r="G12" s="18">
        <v>12096.59124</v>
      </c>
      <c r="H12" s="18">
        <v>10948.55149</v>
      </c>
      <c r="I12" s="18">
        <v>9613.1813399999992</v>
      </c>
      <c r="J12" s="18">
        <v>9832.2772199999999</v>
      </c>
      <c r="K12" s="18">
        <v>7840.8484200000003</v>
      </c>
      <c r="L12" s="18">
        <v>10032.09813</v>
      </c>
      <c r="M12" s="18">
        <v>7787.9588300000005</v>
      </c>
      <c r="N12" s="74">
        <f t="shared" si="0"/>
        <v>111677.16753000001</v>
      </c>
    </row>
    <row r="13" spans="1:14" x14ac:dyDescent="0.25">
      <c r="A13" t="s">
        <v>55</v>
      </c>
      <c r="B13" s="18">
        <v>3102.0096100000001</v>
      </c>
      <c r="C13" s="18">
        <v>1495.8313799999999</v>
      </c>
      <c r="D13" s="18">
        <v>3107.5155499999996</v>
      </c>
      <c r="E13" s="18">
        <v>3723.2008900000001</v>
      </c>
      <c r="F13" s="18">
        <v>2547.7143799999999</v>
      </c>
      <c r="G13" s="18">
        <v>2664.3510000000001</v>
      </c>
      <c r="H13" s="18">
        <v>2599.47804</v>
      </c>
      <c r="I13" s="18">
        <v>3174.1442000000002</v>
      </c>
      <c r="J13" s="18">
        <v>3222.4195299999997</v>
      </c>
      <c r="K13" s="18">
        <v>2012.93029</v>
      </c>
      <c r="L13" s="18">
        <v>2012.2148300000001</v>
      </c>
      <c r="M13" s="18">
        <v>2542.5631699999999</v>
      </c>
      <c r="N13" s="74">
        <f t="shared" si="0"/>
        <v>32204.372869999996</v>
      </c>
    </row>
    <row r="14" spans="1:14" x14ac:dyDescent="0.25">
      <c r="A14" t="s">
        <v>56</v>
      </c>
      <c r="B14" s="18">
        <v>2301.8465000000001</v>
      </c>
      <c r="C14" s="18">
        <v>1662.10185</v>
      </c>
      <c r="D14" s="18">
        <v>2301.38004</v>
      </c>
      <c r="E14" s="18">
        <v>3071.5609399999998</v>
      </c>
      <c r="F14" s="18">
        <v>1903.84698</v>
      </c>
      <c r="G14" s="18">
        <v>2386.0820800000001</v>
      </c>
      <c r="H14" s="18">
        <v>3011.9321299999997</v>
      </c>
      <c r="I14" s="18">
        <v>2558.0862099999999</v>
      </c>
      <c r="J14" s="18">
        <v>2737.82186</v>
      </c>
      <c r="K14" s="18">
        <v>2931.3405299999999</v>
      </c>
      <c r="L14" s="18">
        <v>3080.67245</v>
      </c>
      <c r="M14" s="18">
        <v>2606.61967</v>
      </c>
      <c r="N14" s="74">
        <f t="shared" si="0"/>
        <v>30553.291240000006</v>
      </c>
    </row>
    <row r="15" spans="1:14" x14ac:dyDescent="0.25">
      <c r="A15" t="s">
        <v>57</v>
      </c>
      <c r="B15" s="18">
        <v>3467.1645400000002</v>
      </c>
      <c r="C15" s="18">
        <v>2063.0675700000002</v>
      </c>
      <c r="D15" s="18">
        <v>13235.687820000001</v>
      </c>
      <c r="E15" s="18">
        <v>2250.4674100000002</v>
      </c>
      <c r="F15" s="18">
        <v>2468.8686200000002</v>
      </c>
      <c r="G15" s="18">
        <v>2416.5264500000003</v>
      </c>
      <c r="H15" s="18">
        <v>3641.5022200000003</v>
      </c>
      <c r="I15" s="18">
        <v>2280.2656899999997</v>
      </c>
      <c r="J15" s="18">
        <v>3323.8289399999999</v>
      </c>
      <c r="K15" s="18">
        <v>2594.5834300000001</v>
      </c>
      <c r="L15" s="18">
        <v>2709.5281</v>
      </c>
      <c r="M15" s="18">
        <v>3557.52387</v>
      </c>
      <c r="N15" s="74">
        <f t="shared" si="0"/>
        <v>44009.014660000008</v>
      </c>
    </row>
    <row r="16" spans="1:14" x14ac:dyDescent="0.25">
      <c r="A16" t="s">
        <v>58</v>
      </c>
      <c r="B16" s="18">
        <v>8164.1086900000009</v>
      </c>
      <c r="C16" s="18">
        <v>6834.3610599999993</v>
      </c>
      <c r="D16" s="18">
        <v>14501.808259999993</v>
      </c>
      <c r="E16" s="18">
        <v>20003.58228000001</v>
      </c>
      <c r="F16" s="18">
        <v>7351.4099199999991</v>
      </c>
      <c r="G16" s="18">
        <v>7614.38094</v>
      </c>
      <c r="H16" s="18">
        <v>8274.8092500000021</v>
      </c>
      <c r="I16" s="18">
        <v>7387.7424200000005</v>
      </c>
      <c r="J16" s="18">
        <v>8752.5837299999985</v>
      </c>
      <c r="K16" s="18">
        <v>7960.1530600000024</v>
      </c>
      <c r="L16" s="18">
        <v>9052.6913999999961</v>
      </c>
      <c r="M16" s="18">
        <v>13065.75017999999</v>
      </c>
      <c r="N16" s="74">
        <f t="shared" si="0"/>
        <v>118963.38118999999</v>
      </c>
    </row>
    <row r="17" spans="1:14" x14ac:dyDescent="0.25">
      <c r="A17" s="1" t="s">
        <v>59</v>
      </c>
      <c r="B17" s="15">
        <v>69972.322810000012</v>
      </c>
      <c r="C17" s="15">
        <v>63138.099370000011</v>
      </c>
      <c r="D17" s="15">
        <v>69775.675359999994</v>
      </c>
      <c r="E17" s="15">
        <v>76909.993700000006</v>
      </c>
      <c r="F17" s="15">
        <v>64880.729250000011</v>
      </c>
      <c r="G17" s="15">
        <v>73976.111799999999</v>
      </c>
      <c r="H17" s="15">
        <v>73134.749190000017</v>
      </c>
      <c r="I17" s="15">
        <v>73493.860919999992</v>
      </c>
      <c r="J17" s="15">
        <v>73729.544079999992</v>
      </c>
      <c r="K17" s="15">
        <v>72451.698959999994</v>
      </c>
      <c r="L17" s="15">
        <v>80649.488260000013</v>
      </c>
      <c r="M17" s="15">
        <v>124426.28257</v>
      </c>
      <c r="N17" s="56">
        <f t="shared" si="0"/>
        <v>916538.55627000006</v>
      </c>
    </row>
    <row r="18" spans="1:14" x14ac:dyDescent="0.25">
      <c r="A18" s="5" t="s">
        <v>57</v>
      </c>
      <c r="B18" s="18">
        <v>11306.128199999999</v>
      </c>
      <c r="C18" s="18">
        <v>9789.3833599999998</v>
      </c>
      <c r="D18" s="18">
        <v>9733.5334099999982</v>
      </c>
      <c r="E18" s="18">
        <v>10353.284220000001</v>
      </c>
      <c r="F18" s="18">
        <v>10571.975329999997</v>
      </c>
      <c r="G18" s="18">
        <v>10382.940690000001</v>
      </c>
      <c r="H18" s="18">
        <v>12262.879720000001</v>
      </c>
      <c r="I18" s="18">
        <v>15093.10476</v>
      </c>
      <c r="J18" s="18">
        <v>12705.081689999999</v>
      </c>
      <c r="K18" s="18">
        <v>14300.295820000001</v>
      </c>
      <c r="L18" s="18">
        <v>8710.8069800000012</v>
      </c>
      <c r="M18" s="18">
        <v>11507.514830000002</v>
      </c>
      <c r="N18" s="74">
        <f t="shared" si="0"/>
        <v>136716.92900999999</v>
      </c>
    </row>
    <row r="19" spans="1:14" x14ac:dyDescent="0.25">
      <c r="A19" s="5" t="s">
        <v>55</v>
      </c>
      <c r="B19" s="18">
        <v>17210.855300000003</v>
      </c>
      <c r="C19" s="18">
        <v>15168.937210000002</v>
      </c>
      <c r="D19" s="18">
        <v>22255.724000000002</v>
      </c>
      <c r="E19" s="18">
        <v>19531.578879999997</v>
      </c>
      <c r="F19" s="18">
        <v>18737.059310000004</v>
      </c>
      <c r="G19" s="18">
        <v>19650.918120000006</v>
      </c>
      <c r="H19" s="18">
        <v>18819.998889999995</v>
      </c>
      <c r="I19" s="18">
        <v>19595.10988</v>
      </c>
      <c r="J19" s="18">
        <v>18792.079760000001</v>
      </c>
      <c r="K19" s="18">
        <v>19889.519189999999</v>
      </c>
      <c r="L19" s="18">
        <v>21128.848349999997</v>
      </c>
      <c r="M19" s="18">
        <v>44066.337640000005</v>
      </c>
      <c r="N19" s="74">
        <f t="shared" si="0"/>
        <v>254846.96653000001</v>
      </c>
    </row>
    <row r="20" spans="1:14" x14ac:dyDescent="0.25">
      <c r="A20" s="5" t="s">
        <v>53</v>
      </c>
      <c r="B20" s="18">
        <v>12274.998680000001</v>
      </c>
      <c r="C20" s="18">
        <v>9797.0504000000001</v>
      </c>
      <c r="D20" s="18">
        <v>10504.362529999999</v>
      </c>
      <c r="E20" s="18">
        <v>12418.496510000001</v>
      </c>
      <c r="F20" s="18">
        <v>10594.554169999999</v>
      </c>
      <c r="G20" s="18">
        <v>11129.430399999999</v>
      </c>
      <c r="H20" s="18">
        <v>11963.09908</v>
      </c>
      <c r="I20" s="18">
        <v>11037.022729999999</v>
      </c>
      <c r="J20" s="18">
        <v>11770.283810000001</v>
      </c>
      <c r="K20" s="18">
        <v>10693.638150000001</v>
      </c>
      <c r="L20" s="18">
        <v>14447.270600000002</v>
      </c>
      <c r="M20" s="18">
        <v>32134.261569999999</v>
      </c>
      <c r="N20" s="74">
        <f t="shared" si="0"/>
        <v>158764.46862999999</v>
      </c>
    </row>
    <row r="21" spans="1:14" x14ac:dyDescent="0.25">
      <c r="A21" s="5" t="s">
        <v>60</v>
      </c>
      <c r="B21" s="18">
        <v>1246.2993200000012</v>
      </c>
      <c r="C21" s="18">
        <v>6195.914069999998</v>
      </c>
      <c r="D21" s="18">
        <v>1811.8383899999992</v>
      </c>
      <c r="E21" s="18">
        <v>4184.8495100000018</v>
      </c>
      <c r="F21" s="18">
        <v>1574.0927000000001</v>
      </c>
      <c r="G21" s="18">
        <v>2832.0044900000003</v>
      </c>
      <c r="H21" s="18">
        <v>851.39990999999964</v>
      </c>
      <c r="I21" s="18">
        <v>1085.83662</v>
      </c>
      <c r="J21" s="18">
        <v>1827.4298199999985</v>
      </c>
      <c r="K21" s="18">
        <v>2035.8532900000009</v>
      </c>
      <c r="L21" s="18">
        <v>7815.2380300000004</v>
      </c>
      <c r="M21" s="18">
        <v>3588.9808599999997</v>
      </c>
      <c r="N21" s="74">
        <f t="shared" si="0"/>
        <v>35049.737009999997</v>
      </c>
    </row>
    <row r="22" spans="1:14" x14ac:dyDescent="0.25">
      <c r="A22" s="5" t="s">
        <v>61</v>
      </c>
      <c r="B22" s="18">
        <v>4683.7749100000001</v>
      </c>
      <c r="C22" s="18">
        <v>4395.9610000000002</v>
      </c>
      <c r="D22" s="18">
        <v>4621.5024100000001</v>
      </c>
      <c r="E22" s="18">
        <v>4824.0674000000008</v>
      </c>
      <c r="F22" s="18">
        <v>3541.5197400000002</v>
      </c>
      <c r="G22" s="18">
        <v>4309.9944500000001</v>
      </c>
      <c r="H22" s="18">
        <v>4271.2925500000001</v>
      </c>
      <c r="I22" s="18">
        <v>4008.8534199999999</v>
      </c>
      <c r="J22" s="18">
        <v>4077.69821</v>
      </c>
      <c r="K22" s="18">
        <v>4010.7124800000001</v>
      </c>
      <c r="L22" s="18">
        <v>4460.5809200000003</v>
      </c>
      <c r="M22" s="18">
        <v>4430.7852899999998</v>
      </c>
      <c r="N22" s="74">
        <f t="shared" si="0"/>
        <v>51636.74278</v>
      </c>
    </row>
    <row r="23" spans="1:14" x14ac:dyDescent="0.25">
      <c r="A23" s="5" t="s">
        <v>62</v>
      </c>
      <c r="B23" s="18">
        <v>7674.0556100000003</v>
      </c>
      <c r="C23" s="18">
        <v>6252.9217099999996</v>
      </c>
      <c r="D23" s="18">
        <v>6338.5412400000005</v>
      </c>
      <c r="E23" s="18">
        <v>8051.7225099999996</v>
      </c>
      <c r="F23" s="18">
        <v>7327.3328799999999</v>
      </c>
      <c r="G23" s="18">
        <v>8834.1733199999999</v>
      </c>
      <c r="H23" s="18">
        <v>6699.4661599999999</v>
      </c>
      <c r="I23" s="18">
        <v>7276.4609700000001</v>
      </c>
      <c r="J23" s="18">
        <v>8547.4874799999998</v>
      </c>
      <c r="K23" s="18">
        <v>7221.1107000000002</v>
      </c>
      <c r="L23" s="18">
        <v>8288.8794400000006</v>
      </c>
      <c r="M23" s="18">
        <v>9912.1102699999992</v>
      </c>
      <c r="N23" s="74">
        <f t="shared" si="0"/>
        <v>92424.262290000013</v>
      </c>
    </row>
    <row r="24" spans="1:14" x14ac:dyDescent="0.25">
      <c r="A24" s="5" t="s">
        <v>63</v>
      </c>
      <c r="B24" s="18">
        <v>3503.4080800000002</v>
      </c>
      <c r="C24" s="18">
        <v>2543.1716800000004</v>
      </c>
      <c r="D24" s="18">
        <v>2865.76773</v>
      </c>
      <c r="E24" s="18">
        <v>5303.1664700000001</v>
      </c>
      <c r="F24" s="18">
        <v>3188.6801</v>
      </c>
      <c r="G24" s="18">
        <v>4683.2949400000007</v>
      </c>
      <c r="H24" s="18">
        <v>3414.6404600000001</v>
      </c>
      <c r="I24" s="18">
        <v>3287.0996299999997</v>
      </c>
      <c r="J24" s="18">
        <v>3656.6777599999996</v>
      </c>
      <c r="K24" s="18">
        <v>3581.8447900000001</v>
      </c>
      <c r="L24" s="18">
        <v>3998.1856699999998</v>
      </c>
      <c r="M24" s="18">
        <v>5722.2568300000012</v>
      </c>
      <c r="N24" s="74">
        <f t="shared" si="0"/>
        <v>45748.19414</v>
      </c>
    </row>
    <row r="25" spans="1:14" x14ac:dyDescent="0.25">
      <c r="A25" t="s">
        <v>64</v>
      </c>
      <c r="B25" s="18">
        <v>2597.3930399999999</v>
      </c>
      <c r="C25" s="18">
        <v>2898.6059599999999</v>
      </c>
      <c r="D25" s="18">
        <v>3539.0889999999999</v>
      </c>
      <c r="E25" s="18">
        <v>4206.9639299999999</v>
      </c>
      <c r="F25" s="18">
        <v>3938.24253</v>
      </c>
      <c r="G25" s="18">
        <v>4229.5558600000004</v>
      </c>
      <c r="H25" s="18">
        <v>8016.2968100000007</v>
      </c>
      <c r="I25" s="18">
        <v>4844.0226700000003</v>
      </c>
      <c r="J25" s="18">
        <v>5037.5243600000003</v>
      </c>
      <c r="K25" s="18">
        <v>3927.1967400000003</v>
      </c>
      <c r="L25" s="18">
        <v>4693.8219000000008</v>
      </c>
      <c r="M25" s="18">
        <v>5094.9099299999998</v>
      </c>
      <c r="N25" s="74">
        <f t="shared" si="0"/>
        <v>53023.62273000001</v>
      </c>
    </row>
    <row r="26" spans="1:14" x14ac:dyDescent="0.25">
      <c r="A26" t="s">
        <v>58</v>
      </c>
      <c r="B26" s="18">
        <v>9475.4096700000009</v>
      </c>
      <c r="C26" s="18">
        <v>6096.15398</v>
      </c>
      <c r="D26" s="18">
        <v>8105.3166499999988</v>
      </c>
      <c r="E26" s="18">
        <v>8035.8642699999991</v>
      </c>
      <c r="F26" s="18">
        <v>5407.2724900000003</v>
      </c>
      <c r="G26" s="18">
        <v>7923.7995300000011</v>
      </c>
      <c r="H26" s="18">
        <v>6835.6756099999993</v>
      </c>
      <c r="I26" s="18">
        <v>7266.3502400000007</v>
      </c>
      <c r="J26" s="18">
        <v>7315.2811900000006</v>
      </c>
      <c r="K26" s="18">
        <v>6791.5277999999998</v>
      </c>
      <c r="L26" s="18">
        <v>7105.8563700000013</v>
      </c>
      <c r="M26" s="18">
        <v>7969.1253499999975</v>
      </c>
      <c r="N26" s="74">
        <f t="shared" si="0"/>
        <v>88327.633149999994</v>
      </c>
    </row>
    <row r="27" spans="1:14" x14ac:dyDescent="0.25">
      <c r="A27" s="1" t="s">
        <v>65</v>
      </c>
      <c r="B27" s="15">
        <v>112311.90438000001</v>
      </c>
      <c r="C27" s="15">
        <v>76316.501229999994</v>
      </c>
      <c r="D27" s="15">
        <v>86810.308489999996</v>
      </c>
      <c r="E27" s="15">
        <v>80272.63695</v>
      </c>
      <c r="F27" s="15">
        <v>81810.33786</v>
      </c>
      <c r="G27" s="15">
        <v>87149.757020000005</v>
      </c>
      <c r="H27" s="15">
        <v>83788.721209999989</v>
      </c>
      <c r="I27" s="15">
        <v>89181.995720000006</v>
      </c>
      <c r="J27" s="15">
        <v>85488.798310000013</v>
      </c>
      <c r="K27" s="15">
        <v>78617.290929999988</v>
      </c>
      <c r="L27" s="15">
        <v>79132.338260000019</v>
      </c>
      <c r="M27" s="15">
        <v>83620.800000000003</v>
      </c>
      <c r="N27" s="56">
        <f t="shared" si="0"/>
        <v>1024501.3903600001</v>
      </c>
    </row>
    <row r="28" spans="1:14" x14ac:dyDescent="0.25">
      <c r="A28" s="5" t="s">
        <v>66</v>
      </c>
      <c r="B28" s="18">
        <v>24137.539639999999</v>
      </c>
      <c r="C28" s="18">
        <v>13375.311679999999</v>
      </c>
      <c r="D28" s="18">
        <v>12857.692419999999</v>
      </c>
      <c r="E28" s="18">
        <v>11709.793469999999</v>
      </c>
      <c r="F28" s="18">
        <v>10846.694850000002</v>
      </c>
      <c r="G28" s="18">
        <v>14713.597090000001</v>
      </c>
      <c r="H28" s="18">
        <v>14724.492759999999</v>
      </c>
      <c r="I28" s="18">
        <v>15635.225629999999</v>
      </c>
      <c r="J28" s="18">
        <v>14143.336180000002</v>
      </c>
      <c r="K28" s="18">
        <v>12522.81451</v>
      </c>
      <c r="L28" s="18">
        <v>11763.3554</v>
      </c>
      <c r="M28" s="18">
        <v>13607.35744</v>
      </c>
      <c r="N28" s="74">
        <f t="shared" si="0"/>
        <v>170037.21106999999</v>
      </c>
    </row>
    <row r="29" spans="1:14" x14ac:dyDescent="0.25">
      <c r="A29" s="5" t="s">
        <v>67</v>
      </c>
      <c r="B29" s="18">
        <v>26617.21602</v>
      </c>
      <c r="C29" s="18">
        <v>21372.195079999998</v>
      </c>
      <c r="D29" s="18">
        <v>21708.260459999998</v>
      </c>
      <c r="E29" s="18">
        <v>19544.535750000003</v>
      </c>
      <c r="F29" s="18">
        <v>24427.00432</v>
      </c>
      <c r="G29" s="18">
        <v>21230.99264</v>
      </c>
      <c r="H29" s="18">
        <v>22584.531919999998</v>
      </c>
      <c r="I29" s="18">
        <v>22589.774099999999</v>
      </c>
      <c r="J29" s="18">
        <v>19136.845420000001</v>
      </c>
      <c r="K29" s="18">
        <v>19851.398840000002</v>
      </c>
      <c r="L29" s="18">
        <v>18508.79909</v>
      </c>
      <c r="M29" s="18">
        <v>19077.232019999999</v>
      </c>
      <c r="N29" s="74">
        <f t="shared" si="0"/>
        <v>256648.78566000005</v>
      </c>
    </row>
    <row r="30" spans="1:14" x14ac:dyDescent="0.25">
      <c r="A30" s="5" t="s">
        <v>68</v>
      </c>
      <c r="B30" s="18">
        <v>11304.534029999999</v>
      </c>
      <c r="C30" s="18">
        <v>8910.1267699999989</v>
      </c>
      <c r="D30" s="18">
        <v>7186.9855299999999</v>
      </c>
      <c r="E30" s="18">
        <v>7665.4639100000004</v>
      </c>
      <c r="F30" s="18">
        <v>8105.1708699999999</v>
      </c>
      <c r="G30" s="18">
        <v>9232.8770100000002</v>
      </c>
      <c r="H30" s="18">
        <v>8023.2055099999998</v>
      </c>
      <c r="I30" s="18">
        <v>8123.6766200000002</v>
      </c>
      <c r="J30" s="18">
        <v>8446.6257299999997</v>
      </c>
      <c r="K30" s="18">
        <v>8232.8166399999991</v>
      </c>
      <c r="L30" s="18">
        <v>8393.08223</v>
      </c>
      <c r="M30" s="18">
        <v>9118.3709399999989</v>
      </c>
      <c r="N30" s="74">
        <f t="shared" si="0"/>
        <v>102742.93578999999</v>
      </c>
    </row>
    <row r="31" spans="1:14" x14ac:dyDescent="0.25">
      <c r="A31" s="5" t="s">
        <v>69</v>
      </c>
      <c r="B31" s="18">
        <v>3734.7842500000002</v>
      </c>
      <c r="C31" s="18">
        <v>2886.31583</v>
      </c>
      <c r="D31" s="18">
        <v>2777.12797</v>
      </c>
      <c r="E31" s="18">
        <v>2595.0612000000001</v>
      </c>
      <c r="F31" s="18">
        <v>2564.9542799999999</v>
      </c>
      <c r="G31" s="18">
        <v>2671.1737799999996</v>
      </c>
      <c r="H31" s="18">
        <v>2493.5297799999998</v>
      </c>
      <c r="I31" s="18">
        <v>2758.13049</v>
      </c>
      <c r="J31" s="18">
        <v>2820.3498399999999</v>
      </c>
      <c r="K31" s="18">
        <v>2865.8580499999998</v>
      </c>
      <c r="L31" s="18">
        <v>2977.0563399999996</v>
      </c>
      <c r="M31" s="18">
        <v>3028.5784399999998</v>
      </c>
      <c r="N31" s="74">
        <f t="shared" si="0"/>
        <v>34172.920249999996</v>
      </c>
    </row>
    <row r="32" spans="1:14" x14ac:dyDescent="0.25">
      <c r="A32" s="5" t="s">
        <v>60</v>
      </c>
      <c r="B32" s="18">
        <v>13020.28097</v>
      </c>
      <c r="C32" s="18">
        <v>8596.8277500000004</v>
      </c>
      <c r="D32" s="18">
        <v>9470.4988299999986</v>
      </c>
      <c r="E32" s="18">
        <v>8907.9042299999983</v>
      </c>
      <c r="F32" s="18">
        <v>7462.8504399999983</v>
      </c>
      <c r="G32" s="18">
        <v>8909.2966300000007</v>
      </c>
      <c r="H32" s="18">
        <v>8406.5966000000008</v>
      </c>
      <c r="I32" s="18">
        <v>7805.5759799999996</v>
      </c>
      <c r="J32" s="18">
        <v>10403.94542</v>
      </c>
      <c r="K32" s="18">
        <v>7724.0085100000006</v>
      </c>
      <c r="L32" s="18">
        <v>6576.2618300000004</v>
      </c>
      <c r="M32" s="18">
        <v>8041.4599199999993</v>
      </c>
      <c r="N32" s="74">
        <f t="shared" si="0"/>
        <v>105325.50710999999</v>
      </c>
    </row>
    <row r="33" spans="1:15" x14ac:dyDescent="0.25">
      <c r="A33" t="s">
        <v>64</v>
      </c>
      <c r="B33" s="18">
        <v>7039.7266300000001</v>
      </c>
      <c r="C33" s="18">
        <v>6254.1589400000003</v>
      </c>
      <c r="D33" s="18">
        <v>8864.624389999999</v>
      </c>
      <c r="E33" s="18">
        <v>8671.3816999999999</v>
      </c>
      <c r="F33" s="18">
        <v>8287.9045800000004</v>
      </c>
      <c r="G33" s="18">
        <v>7997.5575499999995</v>
      </c>
      <c r="H33" s="18">
        <v>7162.0475500000011</v>
      </c>
      <c r="I33" s="18">
        <v>9285.5550800000001</v>
      </c>
      <c r="J33" s="18">
        <v>8583.7232100000001</v>
      </c>
      <c r="K33" s="18">
        <v>7192.1624999999995</v>
      </c>
      <c r="L33" s="18">
        <v>7802.9303499999996</v>
      </c>
      <c r="M33" s="18">
        <v>7603.01656</v>
      </c>
      <c r="N33" s="74">
        <f t="shared" si="0"/>
        <v>94744.789040000003</v>
      </c>
    </row>
    <row r="34" spans="1:15" x14ac:dyDescent="0.25">
      <c r="A34" t="s">
        <v>57</v>
      </c>
      <c r="B34" s="18">
        <v>3386.35529</v>
      </c>
      <c r="C34" s="18">
        <v>2933.51361</v>
      </c>
      <c r="D34" s="18">
        <v>3297.0528199999999</v>
      </c>
      <c r="E34" s="18">
        <v>3623.6236400000003</v>
      </c>
      <c r="F34" s="18">
        <v>3336.0144500000001</v>
      </c>
      <c r="G34" s="18">
        <v>3595.2041400000003</v>
      </c>
      <c r="H34" s="18">
        <v>3304.2857899999999</v>
      </c>
      <c r="I34" s="18">
        <v>3638.8509599999998</v>
      </c>
      <c r="J34" s="18">
        <v>3359.3402299999998</v>
      </c>
      <c r="K34" s="18">
        <v>3597.0959600000001</v>
      </c>
      <c r="L34" s="18">
        <v>3244.4906800000003</v>
      </c>
      <c r="M34" s="18">
        <v>2932.8224100000002</v>
      </c>
      <c r="N34" s="74">
        <f t="shared" si="0"/>
        <v>40248.649980000002</v>
      </c>
    </row>
    <row r="35" spans="1:15" x14ac:dyDescent="0.25">
      <c r="A35" s="9" t="s">
        <v>78</v>
      </c>
      <c r="B35" s="18">
        <v>4796.8906999999999</v>
      </c>
      <c r="C35" s="18">
        <v>2025.4312500000001</v>
      </c>
      <c r="D35" s="18">
        <v>5905.3515799999996</v>
      </c>
      <c r="E35" s="18">
        <v>4452.4309699999994</v>
      </c>
      <c r="F35" s="18">
        <v>4782.9097999999994</v>
      </c>
      <c r="G35" s="18">
        <v>4498.2558499999996</v>
      </c>
      <c r="H35" s="18">
        <v>4619.3802100000003</v>
      </c>
      <c r="I35" s="18">
        <v>5324.7999099999997</v>
      </c>
      <c r="J35" s="18">
        <v>4735.2505799999999</v>
      </c>
      <c r="K35" s="18">
        <v>4561.8206300000002</v>
      </c>
      <c r="L35" s="18">
        <v>4805.5813399999997</v>
      </c>
      <c r="M35" s="18">
        <v>5438.8685299999997</v>
      </c>
      <c r="N35" s="74">
        <f t="shared" si="0"/>
        <v>55946.97135</v>
      </c>
    </row>
    <row r="36" spans="1:15" x14ac:dyDescent="0.25">
      <c r="A36" t="s">
        <v>58</v>
      </c>
      <c r="B36" s="18">
        <v>18274.576850000001</v>
      </c>
      <c r="C36" s="18">
        <v>9962.6203200000018</v>
      </c>
      <c r="D36" s="18">
        <v>14742.714489999991</v>
      </c>
      <c r="E36" s="18">
        <v>13102.442080000004</v>
      </c>
      <c r="F36" s="18">
        <v>11996.834270000001</v>
      </c>
      <c r="G36" s="18">
        <v>14300.80233</v>
      </c>
      <c r="H36" s="18">
        <v>12470.651089999999</v>
      </c>
      <c r="I36" s="18">
        <v>14020.406949999997</v>
      </c>
      <c r="J36" s="18">
        <v>13859.3817</v>
      </c>
      <c r="K36" s="18">
        <v>12069.315289999991</v>
      </c>
      <c r="L36" s="18">
        <v>15060.781000000004</v>
      </c>
      <c r="M36" s="18">
        <v>14773.09374</v>
      </c>
      <c r="N36" s="74">
        <f t="shared" si="0"/>
        <v>164633.62011000005</v>
      </c>
    </row>
    <row r="37" spans="1:15" x14ac:dyDescent="0.25">
      <c r="A37" s="1" t="s">
        <v>70</v>
      </c>
      <c r="B37" s="15">
        <v>4534.3393900000001</v>
      </c>
      <c r="C37" s="15">
        <v>4266.8314900000005</v>
      </c>
      <c r="D37" s="15">
        <v>2939.9732899999999</v>
      </c>
      <c r="E37" s="15">
        <v>3656.9761200000003</v>
      </c>
      <c r="F37" s="15">
        <v>4220.8300799999997</v>
      </c>
      <c r="G37" s="15">
        <v>4256.8484500000004</v>
      </c>
      <c r="H37" s="15">
        <v>3712.9441099999999</v>
      </c>
      <c r="I37" s="15">
        <v>4140.2309599999999</v>
      </c>
      <c r="J37" s="15">
        <v>4573.7704599999997</v>
      </c>
      <c r="K37" s="15">
        <v>4397.1749199999995</v>
      </c>
      <c r="L37" s="15">
        <v>4087.2525299999998</v>
      </c>
      <c r="M37" s="15">
        <v>4380.07773</v>
      </c>
      <c r="N37" s="56">
        <f t="shared" si="0"/>
        <v>49167.249530000001</v>
      </c>
    </row>
    <row r="38" spans="1:15" x14ac:dyDescent="0.25">
      <c r="A38" t="s">
        <v>71</v>
      </c>
      <c r="B38" s="18">
        <v>4226.2226000000001</v>
      </c>
      <c r="C38" s="18">
        <v>3548.2494700000002</v>
      </c>
      <c r="D38" s="18">
        <v>2760.3045299999999</v>
      </c>
      <c r="E38" s="18">
        <v>3282.0347200000001</v>
      </c>
      <c r="F38" s="18">
        <v>3685.88445</v>
      </c>
      <c r="G38" s="18">
        <v>3816.88184</v>
      </c>
      <c r="H38" s="18">
        <v>3334.9940099999999</v>
      </c>
      <c r="I38" s="18">
        <v>3744.88069</v>
      </c>
      <c r="J38" s="18">
        <v>4084.4193999999998</v>
      </c>
      <c r="K38" s="18">
        <v>3937.1407599999998</v>
      </c>
      <c r="L38" s="18">
        <v>3593.9078799999997</v>
      </c>
      <c r="M38" s="18">
        <v>4130.7355600000001</v>
      </c>
      <c r="N38" s="74">
        <f t="shared" si="0"/>
        <v>44145.655910000001</v>
      </c>
    </row>
    <row r="39" spans="1:15" ht="13.8" thickBot="1" x14ac:dyDescent="0.3">
      <c r="A39" s="29" t="s">
        <v>58</v>
      </c>
      <c r="B39" s="21">
        <v>308.11678999999998</v>
      </c>
      <c r="C39" s="21">
        <v>718.58202000000006</v>
      </c>
      <c r="D39" s="21">
        <v>179.66876000000002</v>
      </c>
      <c r="E39" s="21">
        <v>374.94139999999999</v>
      </c>
      <c r="F39" s="21">
        <v>534.94563000000005</v>
      </c>
      <c r="G39" s="21">
        <v>439.96661</v>
      </c>
      <c r="H39" s="21">
        <v>377.95009999999996</v>
      </c>
      <c r="I39" s="21">
        <v>395.35027000000002</v>
      </c>
      <c r="J39" s="21">
        <v>489.35106000000002</v>
      </c>
      <c r="K39" s="21">
        <v>460.03415999999999</v>
      </c>
      <c r="L39" s="21">
        <v>493.34465</v>
      </c>
      <c r="M39" s="21">
        <v>249.34217000000001</v>
      </c>
      <c r="N39" s="74">
        <f t="shared" si="0"/>
        <v>5021.5936199999996</v>
      </c>
    </row>
    <row r="40" spans="1:15" ht="14.4" thickTop="1" thickBot="1" x14ac:dyDescent="0.3">
      <c r="A40" s="59" t="s">
        <v>33</v>
      </c>
      <c r="B40" s="58">
        <f t="shared" ref="B40:M40" si="1">B5+B6+B7+B8+B9+B10+B17+B27+B37</f>
        <v>496945.31537000003</v>
      </c>
      <c r="C40" s="58">
        <f t="shared" si="1"/>
        <v>396052.66349000001</v>
      </c>
      <c r="D40" s="58">
        <f t="shared" si="1"/>
        <v>454477.02958999993</v>
      </c>
      <c r="E40" s="58">
        <f t="shared" si="1"/>
        <v>464033.16045000008</v>
      </c>
      <c r="F40" s="58">
        <f t="shared" si="1"/>
        <v>427181.60473000002</v>
      </c>
      <c r="G40" s="58">
        <f t="shared" si="1"/>
        <v>450833.02853000007</v>
      </c>
      <c r="H40" s="58">
        <f t="shared" si="1"/>
        <v>443259.49463999999</v>
      </c>
      <c r="I40" s="58">
        <f t="shared" si="1"/>
        <v>444240.66446000006</v>
      </c>
      <c r="J40" s="58">
        <f t="shared" si="1"/>
        <v>473259.28193000006</v>
      </c>
      <c r="K40" s="58">
        <f t="shared" si="1"/>
        <v>435652.35706000007</v>
      </c>
      <c r="L40" s="58">
        <f t="shared" si="1"/>
        <v>449667.91216000001</v>
      </c>
      <c r="M40" s="58">
        <f t="shared" si="1"/>
        <v>535344.25946999993</v>
      </c>
      <c r="N40" s="58">
        <f>N5+N6+N7+N8+N9+N10+N17+N27+N37</f>
        <v>5470946.7718799999</v>
      </c>
      <c r="O40" s="7"/>
    </row>
    <row r="41" spans="1:15" ht="13.8" thickTop="1" x14ac:dyDescent="0.25">
      <c r="A41" s="278" t="s">
        <v>89</v>
      </c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</row>
    <row r="42" spans="1:15" x14ac:dyDescent="0.25">
      <c r="A42" s="275"/>
      <c r="B42" s="275"/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</row>
    <row r="43" spans="1:15" x14ac:dyDescent="0.25">
      <c r="A43" s="6" t="s">
        <v>86</v>
      </c>
      <c r="E43" s="17"/>
      <c r="F43" s="17"/>
      <c r="G43" s="41"/>
      <c r="H43" s="17"/>
      <c r="I43" s="17"/>
      <c r="J43" s="42"/>
      <c r="K43" s="17"/>
      <c r="L43" s="17"/>
      <c r="M43" s="17"/>
      <c r="N43" s="17"/>
    </row>
    <row r="44" spans="1:15" x14ac:dyDescent="0.25">
      <c r="A44" s="6"/>
    </row>
    <row r="45" spans="1:15" x14ac:dyDescent="0.25">
      <c r="I45" s="7"/>
    </row>
    <row r="47" spans="1:15" x14ac:dyDescent="0.25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5" x14ac:dyDescent="0.25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spans="1:14" x14ac:dyDescent="0.25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1:14" x14ac:dyDescent="0.25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1:14" x14ac:dyDescent="0.25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</row>
    <row r="52" spans="1:14" x14ac:dyDescent="0.25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</row>
    <row r="53" spans="1:14" x14ac:dyDescent="0.25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</row>
    <row r="54" spans="1:14" x14ac:dyDescent="0.25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</row>
    <row r="55" spans="1:14" x14ac:dyDescent="0.25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</row>
    <row r="56" spans="1:14" x14ac:dyDescent="0.25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</row>
    <row r="57" spans="1:14" x14ac:dyDescent="0.25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</row>
    <row r="58" spans="1:14" x14ac:dyDescent="0.2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</row>
    <row r="59" spans="1:14" x14ac:dyDescent="0.25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</row>
    <row r="60" spans="1:14" x14ac:dyDescent="0.25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</row>
    <row r="61" spans="1:14" x14ac:dyDescent="0.25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</row>
    <row r="62" spans="1:14" x14ac:dyDescent="0.25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</row>
    <row r="63" spans="1:14" x14ac:dyDescent="0.25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</row>
    <row r="64" spans="1:14" x14ac:dyDescent="0.25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</row>
    <row r="65" spans="1:14" x14ac:dyDescent="0.25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</row>
    <row r="66" spans="1:14" x14ac:dyDescent="0.25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</row>
    <row r="67" spans="1:14" x14ac:dyDescent="0.25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</row>
    <row r="68" spans="1:14" s="3" customFormat="1" x14ac:dyDescent="0.2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</row>
    <row r="69" spans="1:14" x14ac:dyDescent="0.25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1:14" x14ac:dyDescent="0.25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1:14" x14ac:dyDescent="0.25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1:14" x14ac:dyDescent="0.25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</row>
    <row r="73" spans="1:14" x14ac:dyDescent="0.25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</row>
    <row r="74" spans="1:14" x14ac:dyDescent="0.25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</row>
    <row r="75" spans="1:14" x14ac:dyDescent="0.25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</row>
    <row r="76" spans="1:14" x14ac:dyDescent="0.25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</row>
    <row r="77" spans="1:14" x14ac:dyDescent="0.25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</row>
    <row r="78" spans="1:14" x14ac:dyDescent="0.25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</row>
    <row r="79" spans="1:14" x14ac:dyDescent="0.25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</row>
    <row r="80" spans="1:14" x14ac:dyDescent="0.25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</row>
    <row r="81" spans="1:14" x14ac:dyDescent="0.25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</row>
    <row r="82" spans="1:14" x14ac:dyDescent="0.25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mergeCells count="1">
    <mergeCell ref="A41:N42"/>
  </mergeCells>
  <phoneticPr fontId="11" type="noConversion"/>
  <pageMargins left="0.19685039370078741" right="0.54" top="0.15748031496062992" bottom="0.19685039370078741" header="0.15748031496062992" footer="0.23622047244094491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activeCell="G38" sqref="G38"/>
    </sheetView>
  </sheetViews>
  <sheetFormatPr defaultColWidth="9.109375" defaultRowHeight="13.2" x14ac:dyDescent="0.25"/>
  <cols>
    <col min="1" max="1" width="45.6640625" style="5" customWidth="1"/>
    <col min="2" max="11" width="10.5546875" style="5" bestFit="1" customWidth="1"/>
    <col min="12" max="12" width="12" style="5" customWidth="1"/>
    <col min="13" max="13" width="10.5546875" style="5" bestFit="1" customWidth="1"/>
    <col min="14" max="14" width="11.33203125" style="5" bestFit="1" customWidth="1"/>
    <col min="15" max="16384" width="9.109375" style="5"/>
  </cols>
  <sheetData>
    <row r="1" spans="1:14" x14ac:dyDescent="0.25">
      <c r="A1" s="32" t="s">
        <v>80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35"/>
      <c r="B2" s="34"/>
      <c r="C2" s="34"/>
      <c r="D2" s="34"/>
      <c r="E2" s="34"/>
      <c r="F2" s="34"/>
      <c r="G2" s="34"/>
      <c r="H2" s="34"/>
      <c r="I2" s="34"/>
      <c r="J2" s="34"/>
      <c r="K2" s="34"/>
      <c r="L2" s="32" t="s">
        <v>31</v>
      </c>
      <c r="M2" s="17"/>
      <c r="N2" s="34"/>
    </row>
    <row r="3" spans="1:14" s="39" customFormat="1" ht="13.8" thickBot="1" x14ac:dyDescent="0.3">
      <c r="A3" s="36" t="s">
        <v>34</v>
      </c>
      <c r="B3" s="37" t="s">
        <v>35</v>
      </c>
      <c r="C3" s="37" t="s">
        <v>36</v>
      </c>
      <c r="D3" s="37" t="s">
        <v>37</v>
      </c>
      <c r="E3" s="37" t="s">
        <v>38</v>
      </c>
      <c r="F3" s="37" t="s">
        <v>39</v>
      </c>
      <c r="G3" s="37" t="s">
        <v>40</v>
      </c>
      <c r="H3" s="37" t="s">
        <v>41</v>
      </c>
      <c r="I3" s="37" t="s">
        <v>42</v>
      </c>
      <c r="J3" s="37" t="s">
        <v>43</v>
      </c>
      <c r="K3" s="37" t="s">
        <v>44</v>
      </c>
      <c r="L3" s="37" t="s">
        <v>45</v>
      </c>
      <c r="M3" s="37" t="s">
        <v>46</v>
      </c>
      <c r="N3" s="38">
        <v>2010</v>
      </c>
    </row>
    <row r="4" spans="1:14" ht="13.8" thickTop="1" x14ac:dyDescent="0.25">
      <c r="A4" s="71" t="s">
        <v>0</v>
      </c>
      <c r="B4" s="76">
        <v>403.50617</v>
      </c>
      <c r="C4" s="76">
        <v>353.30243000000002</v>
      </c>
      <c r="D4" s="76">
        <v>390.62959000000001</v>
      </c>
      <c r="E4" s="76">
        <v>358.43356</v>
      </c>
      <c r="F4" s="76">
        <v>381.61689000000001</v>
      </c>
      <c r="G4" s="76">
        <v>388.23748000000001</v>
      </c>
      <c r="H4" s="76">
        <v>413.95627000000002</v>
      </c>
      <c r="I4" s="76">
        <v>382.50134000000003</v>
      </c>
      <c r="J4" s="76">
        <v>387.09186</v>
      </c>
      <c r="K4" s="76">
        <v>405.72816999999998</v>
      </c>
      <c r="L4" s="76">
        <v>401.53057000000001</v>
      </c>
      <c r="M4" s="76">
        <v>421.16207000000003</v>
      </c>
      <c r="N4" s="77">
        <v>4687.6964000000007</v>
      </c>
    </row>
    <row r="5" spans="1:14" x14ac:dyDescent="0.25">
      <c r="A5" s="71" t="s">
        <v>1</v>
      </c>
      <c r="B5" s="76">
        <v>497.45562000000001</v>
      </c>
      <c r="C5" s="76">
        <v>756.13990000000001</v>
      </c>
      <c r="D5" s="76">
        <v>785.57267000000002</v>
      </c>
      <c r="E5" s="76">
        <v>827.37685999999997</v>
      </c>
      <c r="F5" s="76">
        <v>810.02422999999999</v>
      </c>
      <c r="G5" s="76">
        <v>922.33346999999992</v>
      </c>
      <c r="H5" s="76">
        <v>871.15081000000009</v>
      </c>
      <c r="I5" s="76">
        <v>949.30142000000001</v>
      </c>
      <c r="J5" s="76">
        <v>966.31541000000004</v>
      </c>
      <c r="K5" s="76">
        <v>964.23228000000006</v>
      </c>
      <c r="L5" s="76">
        <v>851.18915000000004</v>
      </c>
      <c r="M5" s="76">
        <v>804.98856999999998</v>
      </c>
      <c r="N5" s="77">
        <v>10006.080390000001</v>
      </c>
    </row>
    <row r="6" spans="1:14" x14ac:dyDescent="0.25">
      <c r="A6" s="71" t="s">
        <v>22</v>
      </c>
      <c r="B6" s="76">
        <v>59.353879999999997</v>
      </c>
      <c r="C6" s="76">
        <v>16.715509999999998</v>
      </c>
      <c r="D6" s="76">
        <v>28.299790000000002</v>
      </c>
      <c r="E6" s="76">
        <v>52.7988</v>
      </c>
      <c r="F6" s="76">
        <v>46.101529999999997</v>
      </c>
      <c r="G6" s="76">
        <v>67.019890000000004</v>
      </c>
      <c r="H6" s="76">
        <v>53.16825</v>
      </c>
      <c r="I6" s="76">
        <v>55.063540000000003</v>
      </c>
      <c r="J6" s="76">
        <v>47.847110000000001</v>
      </c>
      <c r="K6" s="76">
        <v>42.978279999999998</v>
      </c>
      <c r="L6" s="76">
        <v>45.876100000000001</v>
      </c>
      <c r="M6" s="76">
        <v>43.171150000000004</v>
      </c>
      <c r="N6" s="77">
        <v>558.39382999999998</v>
      </c>
    </row>
    <row r="7" spans="1:14" x14ac:dyDescent="0.25">
      <c r="A7" s="71" t="s">
        <v>23</v>
      </c>
      <c r="B7" s="76">
        <v>15.93108</v>
      </c>
      <c r="C7" s="76">
        <v>8.6880300000000013</v>
      </c>
      <c r="D7" s="76">
        <v>16.95889</v>
      </c>
      <c r="E7" s="76">
        <v>13.329739999999999</v>
      </c>
      <c r="F7" s="76">
        <v>13.43131</v>
      </c>
      <c r="G7" s="76">
        <v>22.620619999999999</v>
      </c>
      <c r="H7" s="76">
        <v>19.011689999999998</v>
      </c>
      <c r="I7" s="76">
        <v>11.830110000000001</v>
      </c>
      <c r="J7" s="76">
        <v>14.719149999999999</v>
      </c>
      <c r="K7" s="76">
        <v>15.26229</v>
      </c>
      <c r="L7" s="76">
        <v>17.529880000000002</v>
      </c>
      <c r="M7" s="76">
        <v>21.292999999999999</v>
      </c>
      <c r="N7" s="77">
        <v>190.60579000000001</v>
      </c>
    </row>
    <row r="8" spans="1:14" x14ac:dyDescent="0.25">
      <c r="A8" s="71" t="s">
        <v>2</v>
      </c>
      <c r="B8" s="76">
        <v>401.88340999999997</v>
      </c>
      <c r="C8" s="76">
        <v>310.35586000000001</v>
      </c>
      <c r="D8" s="76">
        <v>319.00378999999998</v>
      </c>
      <c r="E8" s="76">
        <v>364.01529999999997</v>
      </c>
      <c r="F8" s="76">
        <v>382.767</v>
      </c>
      <c r="G8" s="76">
        <v>436.47373999999996</v>
      </c>
      <c r="H8" s="76">
        <v>416.90578999999997</v>
      </c>
      <c r="I8" s="76">
        <v>399.95393000000001</v>
      </c>
      <c r="J8" s="76">
        <v>360.76635999999996</v>
      </c>
      <c r="K8" s="76">
        <v>389.13522999999998</v>
      </c>
      <c r="L8" s="76">
        <v>373.28578999999996</v>
      </c>
      <c r="M8" s="76">
        <v>427.50015000000002</v>
      </c>
      <c r="N8" s="77">
        <v>4582.0463499999996</v>
      </c>
    </row>
    <row r="9" spans="1:14" x14ac:dyDescent="0.25">
      <c r="A9" s="71" t="s">
        <v>24</v>
      </c>
      <c r="B9" s="76">
        <v>18.45824</v>
      </c>
      <c r="C9" s="76">
        <v>16.628040000000002</v>
      </c>
      <c r="D9" s="76">
        <v>17.790220000000001</v>
      </c>
      <c r="E9" s="76">
        <v>21.919139999999999</v>
      </c>
      <c r="F9" s="76">
        <v>22.907330000000002</v>
      </c>
      <c r="G9" s="76">
        <v>26.4558</v>
      </c>
      <c r="H9" s="76">
        <v>33.677500000000002</v>
      </c>
      <c r="I9" s="76">
        <v>26.76436</v>
      </c>
      <c r="J9" s="76">
        <v>27.052379999999999</v>
      </c>
      <c r="K9" s="76">
        <v>26.012430000000002</v>
      </c>
      <c r="L9" s="76">
        <v>21.58032</v>
      </c>
      <c r="M9" s="76">
        <v>25.26398</v>
      </c>
      <c r="N9" s="77">
        <v>284.50973999999997</v>
      </c>
    </row>
    <row r="10" spans="1:14" x14ac:dyDescent="0.25">
      <c r="A10" s="71" t="s">
        <v>49</v>
      </c>
      <c r="B10" s="76">
        <v>2217.8206299999997</v>
      </c>
      <c r="C10" s="76">
        <v>1220.4133400000001</v>
      </c>
      <c r="D10" s="76">
        <v>1134.8946799999999</v>
      </c>
      <c r="E10" s="76">
        <v>2058.17569</v>
      </c>
      <c r="F10" s="76">
        <v>1489.6722400000001</v>
      </c>
      <c r="G10" s="76">
        <v>1906.2625500000001</v>
      </c>
      <c r="H10" s="76">
        <v>1418.09546</v>
      </c>
      <c r="I10" s="76">
        <v>1424.9873700000001</v>
      </c>
      <c r="J10" s="76">
        <v>1513.9935600000001</v>
      </c>
      <c r="K10" s="76">
        <v>1559.3786499999999</v>
      </c>
      <c r="L10" s="76">
        <v>1572.8462400000001</v>
      </c>
      <c r="M10" s="76">
        <v>2536.60259</v>
      </c>
      <c r="N10" s="77">
        <v>20053.143</v>
      </c>
    </row>
    <row r="11" spans="1:14" x14ac:dyDescent="0.25">
      <c r="A11" s="71" t="s">
        <v>25</v>
      </c>
      <c r="B11" s="76">
        <v>138.4924</v>
      </c>
      <c r="C11" s="76">
        <v>141.61732000000001</v>
      </c>
      <c r="D11" s="76">
        <v>165.85123000000002</v>
      </c>
      <c r="E11" s="76">
        <v>180.06848000000002</v>
      </c>
      <c r="F11" s="76">
        <v>154.63423999999998</v>
      </c>
      <c r="G11" s="76">
        <v>160.77812</v>
      </c>
      <c r="H11" s="76">
        <v>158.89157</v>
      </c>
      <c r="I11" s="76">
        <v>175.16349</v>
      </c>
      <c r="J11" s="76">
        <v>200.28635999999997</v>
      </c>
      <c r="K11" s="76">
        <v>187.57859999999999</v>
      </c>
      <c r="L11" s="76">
        <v>193.35924</v>
      </c>
      <c r="M11" s="76">
        <v>175.56863000000001</v>
      </c>
      <c r="N11" s="77">
        <v>2032.2896799999999</v>
      </c>
    </row>
    <row r="12" spans="1:14" x14ac:dyDescent="0.25">
      <c r="A12" s="71" t="s">
        <v>76</v>
      </c>
      <c r="B12" s="76">
        <v>5804.6501499999995</v>
      </c>
      <c r="C12" s="76">
        <v>4577.8938499999995</v>
      </c>
      <c r="D12" s="76">
        <v>5535.1366300000009</v>
      </c>
      <c r="E12" s="76">
        <v>5955.8822600000003</v>
      </c>
      <c r="F12" s="76">
        <v>5911.2902100000001</v>
      </c>
      <c r="G12" s="76">
        <v>6335.0702899999997</v>
      </c>
      <c r="H12" s="76">
        <v>5848.30314</v>
      </c>
      <c r="I12" s="76">
        <v>5062.0967899999996</v>
      </c>
      <c r="J12" s="76">
        <v>5539.7631800000008</v>
      </c>
      <c r="K12" s="76">
        <v>6510.8863500000007</v>
      </c>
      <c r="L12" s="76">
        <v>5718.4662500000004</v>
      </c>
      <c r="M12" s="76">
        <v>5208.5600199999999</v>
      </c>
      <c r="N12" s="77">
        <v>68007.999120000008</v>
      </c>
    </row>
    <row r="13" spans="1:14" x14ac:dyDescent="0.25">
      <c r="A13" s="71" t="s">
        <v>3</v>
      </c>
      <c r="B13" s="76">
        <v>1623.4746100000002</v>
      </c>
      <c r="C13" s="76">
        <v>1466.2248100000002</v>
      </c>
      <c r="D13" s="76">
        <v>1177.51208</v>
      </c>
      <c r="E13" s="76">
        <v>1347.07429</v>
      </c>
      <c r="F13" s="76">
        <v>1436.6299099999999</v>
      </c>
      <c r="G13" s="76">
        <v>1479.01368</v>
      </c>
      <c r="H13" s="76">
        <v>1531.15921</v>
      </c>
      <c r="I13" s="76">
        <v>1548.8293000000001</v>
      </c>
      <c r="J13" s="76">
        <v>1485.9936699999998</v>
      </c>
      <c r="K13" s="76">
        <v>1485.11528</v>
      </c>
      <c r="L13" s="76">
        <v>1461.7429399999999</v>
      </c>
      <c r="M13" s="76">
        <v>1564.6351599999998</v>
      </c>
      <c r="N13" s="77">
        <v>17607.404939999997</v>
      </c>
    </row>
    <row r="14" spans="1:14" x14ac:dyDescent="0.25">
      <c r="A14" s="71" t="s">
        <v>4</v>
      </c>
      <c r="B14" s="76">
        <v>673.62198999999998</v>
      </c>
      <c r="C14" s="76">
        <v>752.95001000000002</v>
      </c>
      <c r="D14" s="76">
        <v>738.03598</v>
      </c>
      <c r="E14" s="76">
        <v>655.90028000000007</v>
      </c>
      <c r="F14" s="76">
        <v>509.74786</v>
      </c>
      <c r="G14" s="76">
        <v>507.62184999999999</v>
      </c>
      <c r="H14" s="76">
        <v>686.67663000000005</v>
      </c>
      <c r="I14" s="76">
        <v>502.40690000000001</v>
      </c>
      <c r="J14" s="76">
        <v>862.56723</v>
      </c>
      <c r="K14" s="76">
        <v>678.83542</v>
      </c>
      <c r="L14" s="76">
        <v>904.42823999999996</v>
      </c>
      <c r="M14" s="76">
        <v>519.07446000000004</v>
      </c>
      <c r="N14" s="77">
        <v>7991.8668500000003</v>
      </c>
    </row>
    <row r="15" spans="1:14" x14ac:dyDescent="0.25">
      <c r="A15" s="71" t="s">
        <v>5</v>
      </c>
      <c r="B15" s="76">
        <v>1718.4560100000001</v>
      </c>
      <c r="C15" s="76">
        <v>1734.8398300000001</v>
      </c>
      <c r="D15" s="76">
        <v>1894.5855200000001</v>
      </c>
      <c r="E15" s="76">
        <v>2131.72687</v>
      </c>
      <c r="F15" s="76">
        <v>2089.8550100000002</v>
      </c>
      <c r="G15" s="76">
        <v>2128.5399400000001</v>
      </c>
      <c r="H15" s="76">
        <v>2076.1261100000002</v>
      </c>
      <c r="I15" s="76">
        <v>1952.72793</v>
      </c>
      <c r="J15" s="76">
        <v>2044.13536</v>
      </c>
      <c r="K15" s="76">
        <v>1909.78199</v>
      </c>
      <c r="L15" s="76">
        <v>2017.1976399999999</v>
      </c>
      <c r="M15" s="76">
        <v>1897.8120700000002</v>
      </c>
      <c r="N15" s="77">
        <v>23595.784279999996</v>
      </c>
    </row>
    <row r="16" spans="1:14" x14ac:dyDescent="0.25">
      <c r="A16" s="71" t="s">
        <v>6</v>
      </c>
      <c r="B16" s="76">
        <v>153.58848</v>
      </c>
      <c r="C16" s="76">
        <v>136.49610000000001</v>
      </c>
      <c r="D16" s="76">
        <v>126.78144999999999</v>
      </c>
      <c r="E16" s="76">
        <v>284.04509999999999</v>
      </c>
      <c r="F16" s="76">
        <v>175.58589000000001</v>
      </c>
      <c r="G16" s="76">
        <v>219.31366</v>
      </c>
      <c r="H16" s="76">
        <v>231.45498000000001</v>
      </c>
      <c r="I16" s="76">
        <v>163.22181</v>
      </c>
      <c r="J16" s="76">
        <v>184.31873999999999</v>
      </c>
      <c r="K16" s="76">
        <v>180.27092999999999</v>
      </c>
      <c r="L16" s="76">
        <v>173.44120000000001</v>
      </c>
      <c r="M16" s="76">
        <v>213.81235999999998</v>
      </c>
      <c r="N16" s="77">
        <v>2242.3307</v>
      </c>
    </row>
    <row r="17" spans="1:14" x14ac:dyDescent="0.25">
      <c r="A17" s="71" t="s">
        <v>26</v>
      </c>
      <c r="B17" s="76">
        <v>40.546289999999999</v>
      </c>
      <c r="C17" s="76">
        <v>34.42906</v>
      </c>
      <c r="D17" s="76">
        <v>26.623889999999999</v>
      </c>
      <c r="E17" s="76">
        <v>34.205220000000004</v>
      </c>
      <c r="F17" s="76">
        <v>29.98441</v>
      </c>
      <c r="G17" s="76">
        <v>37.573819999999998</v>
      </c>
      <c r="H17" s="76">
        <v>37.319369999999999</v>
      </c>
      <c r="I17" s="76">
        <v>35.290289999999999</v>
      </c>
      <c r="J17" s="76">
        <v>26.664429999999999</v>
      </c>
      <c r="K17" s="76">
        <v>49.898240000000001</v>
      </c>
      <c r="L17" s="76">
        <v>37.152010000000004</v>
      </c>
      <c r="M17" s="76">
        <v>33.962230000000005</v>
      </c>
      <c r="N17" s="77">
        <v>423.64926000000003</v>
      </c>
    </row>
    <row r="18" spans="1:14" x14ac:dyDescent="0.25">
      <c r="A18" s="71" t="s">
        <v>7</v>
      </c>
      <c r="B18" s="76">
        <v>689.92601000000002</v>
      </c>
      <c r="C18" s="76">
        <v>344.64159000000001</v>
      </c>
      <c r="D18" s="76">
        <v>451.34315000000004</v>
      </c>
      <c r="E18" s="76">
        <v>725.24558999999999</v>
      </c>
      <c r="F18" s="76">
        <v>580.12803000000008</v>
      </c>
      <c r="G18" s="76">
        <v>584.93164999999999</v>
      </c>
      <c r="H18" s="76">
        <v>483.22615999999999</v>
      </c>
      <c r="I18" s="76">
        <v>586.41883999999993</v>
      </c>
      <c r="J18" s="76">
        <v>705.28375000000005</v>
      </c>
      <c r="K18" s="76">
        <v>735.58749</v>
      </c>
      <c r="L18" s="76">
        <v>522.01818000000003</v>
      </c>
      <c r="M18" s="76">
        <v>630.58217000000002</v>
      </c>
      <c r="N18" s="77">
        <v>7039.3326100000004</v>
      </c>
    </row>
    <row r="19" spans="1:14" ht="13.5" customHeight="1" x14ac:dyDescent="0.25">
      <c r="A19" s="71" t="s">
        <v>8</v>
      </c>
      <c r="B19" s="76">
        <v>1484.89282</v>
      </c>
      <c r="C19" s="76">
        <v>786.58087999999998</v>
      </c>
      <c r="D19" s="76">
        <v>1019.40092</v>
      </c>
      <c r="E19" s="76">
        <v>1669.4629299999999</v>
      </c>
      <c r="F19" s="76">
        <v>1595.17508</v>
      </c>
      <c r="G19" s="76">
        <v>1986.29027</v>
      </c>
      <c r="H19" s="76">
        <v>1698.0554299999999</v>
      </c>
      <c r="I19" s="76">
        <v>1796.4080100000001</v>
      </c>
      <c r="J19" s="76">
        <v>1702.41552</v>
      </c>
      <c r="K19" s="76">
        <v>1485.2265500000001</v>
      </c>
      <c r="L19" s="76">
        <v>1513.7535800000001</v>
      </c>
      <c r="M19" s="76">
        <v>1714.7896499999999</v>
      </c>
      <c r="N19" s="77">
        <v>18452.451639999999</v>
      </c>
    </row>
    <row r="20" spans="1:14" x14ac:dyDescent="0.25">
      <c r="A20" s="71" t="s">
        <v>9</v>
      </c>
      <c r="B20" s="76">
        <v>2091.3017</v>
      </c>
      <c r="C20" s="76">
        <v>919.72582</v>
      </c>
      <c r="D20" s="76">
        <v>830.17150000000004</v>
      </c>
      <c r="E20" s="76">
        <v>1031.8819599999999</v>
      </c>
      <c r="F20" s="76">
        <v>960.69378000000006</v>
      </c>
      <c r="G20" s="76">
        <v>969.78796</v>
      </c>
      <c r="H20" s="76">
        <v>1193.0919899999999</v>
      </c>
      <c r="I20" s="76">
        <v>1090.8093100000001</v>
      </c>
      <c r="J20" s="76">
        <v>1193.74755</v>
      </c>
      <c r="K20" s="76">
        <v>1197.8131699999999</v>
      </c>
      <c r="L20" s="76">
        <v>1006.87933</v>
      </c>
      <c r="M20" s="76">
        <v>1565.60032</v>
      </c>
      <c r="N20" s="77">
        <v>14051.504390000002</v>
      </c>
    </row>
    <row r="21" spans="1:14" x14ac:dyDescent="0.25">
      <c r="A21" s="71" t="s">
        <v>10</v>
      </c>
      <c r="B21" s="76">
        <v>5311.19</v>
      </c>
      <c r="C21" s="76">
        <v>3647.1368499999999</v>
      </c>
      <c r="D21" s="76">
        <v>5700.3203700000013</v>
      </c>
      <c r="E21" s="76">
        <v>5212.3862800000006</v>
      </c>
      <c r="F21" s="76">
        <v>6831.469720000001</v>
      </c>
      <c r="G21" s="76">
        <v>4896.3321299999998</v>
      </c>
      <c r="H21" s="76">
        <v>5212.4644600000001</v>
      </c>
      <c r="I21" s="76">
        <v>4695.2874599999996</v>
      </c>
      <c r="J21" s="76">
        <v>7097.6719199999998</v>
      </c>
      <c r="K21" s="76">
        <v>5061.4180900000001</v>
      </c>
      <c r="L21" s="76">
        <v>5904.8013499999997</v>
      </c>
      <c r="M21" s="76">
        <v>5156.9166399999995</v>
      </c>
      <c r="N21" s="77">
        <v>64727.395270000001</v>
      </c>
    </row>
    <row r="22" spans="1:14" x14ac:dyDescent="0.25">
      <c r="A22" s="71" t="s">
        <v>73</v>
      </c>
      <c r="B22" s="76">
        <v>20061.26698</v>
      </c>
      <c r="C22" s="76">
        <v>19086.141060000002</v>
      </c>
      <c r="D22" s="76">
        <v>16989.605990000004</v>
      </c>
      <c r="E22" s="76">
        <v>20379.89417</v>
      </c>
      <c r="F22" s="76">
        <v>29197.720929999992</v>
      </c>
      <c r="G22" s="76">
        <v>21327.028400000003</v>
      </c>
      <c r="H22" s="76">
        <v>21863.38365</v>
      </c>
      <c r="I22" s="76">
        <v>21951.63542000001</v>
      </c>
      <c r="J22" s="76">
        <v>21282.834470000002</v>
      </c>
      <c r="K22" s="76">
        <v>21465.815450000009</v>
      </c>
      <c r="L22" s="76">
        <v>21629.037519999998</v>
      </c>
      <c r="M22" s="76">
        <v>21701.058559999994</v>
      </c>
      <c r="N22" s="77">
        <v>256935.42260000005</v>
      </c>
    </row>
    <row r="23" spans="1:14" x14ac:dyDescent="0.25">
      <c r="A23" s="71" t="s">
        <v>27</v>
      </c>
      <c r="B23" s="76">
        <v>98.362210000000005</v>
      </c>
      <c r="C23" s="76">
        <v>78.436779999999999</v>
      </c>
      <c r="D23" s="76">
        <v>72.40594999999999</v>
      </c>
      <c r="E23" s="76">
        <v>80.537940000000006</v>
      </c>
      <c r="F23" s="76">
        <v>96.79858999999999</v>
      </c>
      <c r="G23" s="76">
        <v>122.6016</v>
      </c>
      <c r="H23" s="76">
        <v>136.54876000000002</v>
      </c>
      <c r="I23" s="76">
        <v>101.23299</v>
      </c>
      <c r="J23" s="76">
        <v>103.71697</v>
      </c>
      <c r="K23" s="76">
        <v>95.301479999999998</v>
      </c>
      <c r="L23" s="76">
        <v>98.68983999999999</v>
      </c>
      <c r="M23" s="76">
        <v>98.021850000000001</v>
      </c>
      <c r="N23" s="77">
        <v>1182.6549600000001</v>
      </c>
    </row>
    <row r="24" spans="1:14" x14ac:dyDescent="0.25">
      <c r="A24" s="71" t="s">
        <v>11</v>
      </c>
      <c r="B24" s="76">
        <v>694.33897000000002</v>
      </c>
      <c r="C24" s="76">
        <v>1325.04809</v>
      </c>
      <c r="D24" s="76">
        <v>1633.7488600000001</v>
      </c>
      <c r="E24" s="76">
        <v>1757.11141</v>
      </c>
      <c r="F24" s="76">
        <v>1990.97261</v>
      </c>
      <c r="G24" s="76">
        <v>1857.2539400000001</v>
      </c>
      <c r="H24" s="76">
        <v>1758.8256799999999</v>
      </c>
      <c r="I24" s="76">
        <v>1405.3714499999999</v>
      </c>
      <c r="J24" s="76">
        <v>1983.6278500000001</v>
      </c>
      <c r="K24" s="76">
        <v>1807.1938500000001</v>
      </c>
      <c r="L24" s="76">
        <v>2293.7925399999999</v>
      </c>
      <c r="M24" s="76">
        <v>1415.0210199999999</v>
      </c>
      <c r="N24" s="77">
        <v>19922.306270000001</v>
      </c>
    </row>
    <row r="25" spans="1:14" x14ac:dyDescent="0.25">
      <c r="A25" s="71" t="s">
        <v>12</v>
      </c>
      <c r="B25" s="76">
        <v>190.30629000000002</v>
      </c>
      <c r="C25" s="76">
        <v>469.94069000000002</v>
      </c>
      <c r="D25" s="76">
        <v>212.53782000000001</v>
      </c>
      <c r="E25" s="76">
        <v>758.83339999999998</v>
      </c>
      <c r="F25" s="76">
        <v>226.23604999999998</v>
      </c>
      <c r="G25" s="76">
        <v>228.37344000000002</v>
      </c>
      <c r="H25" s="76">
        <v>290.40868</v>
      </c>
      <c r="I25" s="76">
        <v>214.51004</v>
      </c>
      <c r="J25" s="76">
        <v>244.53577999999999</v>
      </c>
      <c r="K25" s="76">
        <v>294.84057999999999</v>
      </c>
      <c r="L25" s="76">
        <v>788.17478000000006</v>
      </c>
      <c r="M25" s="76">
        <v>274.63634999999999</v>
      </c>
      <c r="N25" s="77">
        <v>4193.3338999999996</v>
      </c>
    </row>
    <row r="26" spans="1:14" x14ac:dyDescent="0.25">
      <c r="A26" s="71" t="s">
        <v>75</v>
      </c>
      <c r="B26" s="76">
        <v>1617.39561</v>
      </c>
      <c r="C26" s="76">
        <v>1466.0207399999999</v>
      </c>
      <c r="D26" s="76">
        <v>1804.9677199999999</v>
      </c>
      <c r="E26" s="76">
        <v>1759.86454</v>
      </c>
      <c r="F26" s="76">
        <v>1678.75062</v>
      </c>
      <c r="G26" s="76">
        <v>1883.8840600000001</v>
      </c>
      <c r="H26" s="76">
        <v>1728.33554</v>
      </c>
      <c r="I26" s="76">
        <v>1877.51412</v>
      </c>
      <c r="J26" s="76">
        <v>2069.3877400000001</v>
      </c>
      <c r="K26" s="76">
        <v>1981.3788200000001</v>
      </c>
      <c r="L26" s="76">
        <v>1940.17785</v>
      </c>
      <c r="M26" s="76">
        <v>2014.8182400000001</v>
      </c>
      <c r="N26" s="77">
        <v>21822.495600000002</v>
      </c>
    </row>
    <row r="27" spans="1:14" x14ac:dyDescent="0.25">
      <c r="A27" s="71" t="s">
        <v>28</v>
      </c>
      <c r="B27" s="76">
        <v>3.6152299999999999</v>
      </c>
      <c r="C27" s="76">
        <v>3.58704</v>
      </c>
      <c r="D27" s="76">
        <v>3.4916</v>
      </c>
      <c r="E27" s="76">
        <v>2.10995</v>
      </c>
      <c r="F27" s="76">
        <v>1.3288900000000001</v>
      </c>
      <c r="G27" s="76">
        <v>0.53422000000000003</v>
      </c>
      <c r="H27" s="76">
        <v>1.42811</v>
      </c>
      <c r="I27" s="76">
        <v>0.38141000000000003</v>
      </c>
      <c r="J27" s="76">
        <v>0.41446</v>
      </c>
      <c r="K27" s="76">
        <v>0.37669999999999998</v>
      </c>
      <c r="L27" s="76">
        <v>0.38788</v>
      </c>
      <c r="M27" s="76">
        <v>0.91791999999999996</v>
      </c>
      <c r="N27" s="77">
        <v>18.573409999999999</v>
      </c>
    </row>
    <row r="28" spans="1:14" x14ac:dyDescent="0.25">
      <c r="A28" s="71" t="s">
        <v>13</v>
      </c>
      <c r="B28" s="76">
        <v>4023.60581</v>
      </c>
      <c r="C28" s="76">
        <v>4410.7141900000006</v>
      </c>
      <c r="D28" s="76">
        <v>4109.6097049999989</v>
      </c>
      <c r="E28" s="76">
        <v>4686.2275499999996</v>
      </c>
      <c r="F28" s="76">
        <v>4591.9823799999995</v>
      </c>
      <c r="G28" s="76">
        <v>5017.6083799999997</v>
      </c>
      <c r="H28" s="76">
        <v>4805.1991799999996</v>
      </c>
      <c r="I28" s="76">
        <v>4506.02675</v>
      </c>
      <c r="J28" s="76">
        <v>4891.0880900000002</v>
      </c>
      <c r="K28" s="76">
        <v>4621.9379900000004</v>
      </c>
      <c r="L28" s="76">
        <v>4615.6246700000002</v>
      </c>
      <c r="M28" s="76">
        <v>4969.7187199999998</v>
      </c>
      <c r="N28" s="77">
        <v>55249.343414999996</v>
      </c>
    </row>
    <row r="29" spans="1:14" s="30" customFormat="1" x14ac:dyDescent="0.25">
      <c r="A29" s="71" t="s">
        <v>29</v>
      </c>
      <c r="B29" s="76">
        <v>273.11946999999998</v>
      </c>
      <c r="C29" s="76">
        <v>196.13002</v>
      </c>
      <c r="D29" s="76">
        <v>353.31218000000001</v>
      </c>
      <c r="E29" s="76">
        <v>366.30174</v>
      </c>
      <c r="F29" s="76">
        <v>373.01908000000003</v>
      </c>
      <c r="G29" s="76">
        <v>344.06709999999998</v>
      </c>
      <c r="H29" s="76">
        <v>626.84400000000005</v>
      </c>
      <c r="I29" s="76">
        <v>193.12776000000002</v>
      </c>
      <c r="J29" s="76">
        <v>710.33490000000006</v>
      </c>
      <c r="K29" s="76">
        <v>710.47944999999993</v>
      </c>
      <c r="L29" s="76">
        <v>715.15310999999997</v>
      </c>
      <c r="M29" s="76">
        <v>201.99515</v>
      </c>
      <c r="N29" s="77">
        <v>5063.8839600000001</v>
      </c>
    </row>
    <row r="30" spans="1:14" s="30" customFormat="1" x14ac:dyDescent="0.25">
      <c r="A30" s="71" t="s">
        <v>14</v>
      </c>
      <c r="B30" s="76">
        <v>2044.1903600000001</v>
      </c>
      <c r="C30" s="76">
        <v>1284.7320099999999</v>
      </c>
      <c r="D30" s="76">
        <v>1489.6891599999999</v>
      </c>
      <c r="E30" s="76">
        <v>1391.67391</v>
      </c>
      <c r="F30" s="76">
        <v>1418.6349700000001</v>
      </c>
      <c r="G30" s="76">
        <v>1659.5406200000002</v>
      </c>
      <c r="H30" s="76">
        <v>1622.42021</v>
      </c>
      <c r="I30" s="76">
        <v>1636.0403799999999</v>
      </c>
      <c r="J30" s="76">
        <v>1819.3723600000001</v>
      </c>
      <c r="K30" s="76">
        <v>1545.95688</v>
      </c>
      <c r="L30" s="76">
        <v>1346.3212900000001</v>
      </c>
      <c r="M30" s="76">
        <v>1183.05126</v>
      </c>
      <c r="N30" s="77">
        <v>18441.62341</v>
      </c>
    </row>
    <row r="31" spans="1:14" s="30" customFormat="1" x14ac:dyDescent="0.25">
      <c r="A31" s="71" t="s">
        <v>15</v>
      </c>
      <c r="B31" s="76">
        <v>1139.97282</v>
      </c>
      <c r="C31" s="76">
        <v>1047.25523</v>
      </c>
      <c r="D31" s="76">
        <v>996.06561999999997</v>
      </c>
      <c r="E31" s="76">
        <v>1218.80133</v>
      </c>
      <c r="F31" s="76">
        <v>1228.9551799999999</v>
      </c>
      <c r="G31" s="76">
        <v>1310.85401</v>
      </c>
      <c r="H31" s="76">
        <v>1134.3921699999999</v>
      </c>
      <c r="I31" s="76">
        <v>1250.4642200000001</v>
      </c>
      <c r="J31" s="76">
        <v>1233.55378</v>
      </c>
      <c r="K31" s="76">
        <v>1386.7076499999998</v>
      </c>
      <c r="L31" s="76">
        <v>1233.25117</v>
      </c>
      <c r="M31" s="76">
        <v>1310.5770400000001</v>
      </c>
      <c r="N31" s="77">
        <v>14490.850219999998</v>
      </c>
    </row>
    <row r="32" spans="1:14" s="30" customFormat="1" x14ac:dyDescent="0.25">
      <c r="A32" s="71" t="s">
        <v>16</v>
      </c>
      <c r="B32" s="76">
        <v>286.41982999999999</v>
      </c>
      <c r="C32" s="76">
        <v>291.60340000000002</v>
      </c>
      <c r="D32" s="76">
        <v>335.40790999999996</v>
      </c>
      <c r="E32" s="76">
        <v>335.81545</v>
      </c>
      <c r="F32" s="76">
        <v>369.14740999999998</v>
      </c>
      <c r="G32" s="76">
        <v>505.03128000000004</v>
      </c>
      <c r="H32" s="76">
        <v>549.15877</v>
      </c>
      <c r="I32" s="76">
        <v>302.59719000000001</v>
      </c>
      <c r="J32" s="76">
        <v>370.59059000000002</v>
      </c>
      <c r="K32" s="76">
        <v>335.33737000000002</v>
      </c>
      <c r="L32" s="76">
        <v>342.30617000000001</v>
      </c>
      <c r="M32" s="76">
        <v>351.68890000000005</v>
      </c>
      <c r="N32" s="77">
        <v>4375.1042699999998</v>
      </c>
    </row>
    <row r="33" spans="1:14" s="30" customFormat="1" x14ac:dyDescent="0.25">
      <c r="A33" s="71" t="s">
        <v>17</v>
      </c>
      <c r="B33" s="76">
        <v>549.99161000000004</v>
      </c>
      <c r="C33" s="76">
        <v>813.97296999999992</v>
      </c>
      <c r="D33" s="76">
        <v>352.77924999999999</v>
      </c>
      <c r="E33" s="76">
        <v>736.02824999999996</v>
      </c>
      <c r="F33" s="76">
        <v>576.14756999999997</v>
      </c>
      <c r="G33" s="76">
        <v>759.74540999999999</v>
      </c>
      <c r="H33" s="76">
        <v>683.74568999999997</v>
      </c>
      <c r="I33" s="76">
        <v>736.91377999999997</v>
      </c>
      <c r="J33" s="76">
        <v>660.51897999999994</v>
      </c>
      <c r="K33" s="76">
        <v>724.83958999999993</v>
      </c>
      <c r="L33" s="76">
        <v>636.16863999999998</v>
      </c>
      <c r="M33" s="76">
        <v>367.24276000000003</v>
      </c>
      <c r="N33" s="77">
        <v>7598.0944999999992</v>
      </c>
    </row>
    <row r="34" spans="1:14" s="30" customFormat="1" x14ac:dyDescent="0.25">
      <c r="A34" s="71" t="s">
        <v>74</v>
      </c>
      <c r="B34" s="76">
        <v>3648.6785099999997</v>
      </c>
      <c r="C34" s="76">
        <v>4179.6434900000004</v>
      </c>
      <c r="D34" s="76">
        <v>3764.2736199999999</v>
      </c>
      <c r="E34" s="76">
        <v>4278.5914299999995</v>
      </c>
      <c r="F34" s="76">
        <v>4177.5278500000004</v>
      </c>
      <c r="G34" s="76">
        <v>4488.3134500000006</v>
      </c>
      <c r="H34" s="76">
        <v>4453.5937899999999</v>
      </c>
      <c r="I34" s="76">
        <v>4365.4690799999998</v>
      </c>
      <c r="J34" s="76">
        <v>4463.3171400000001</v>
      </c>
      <c r="K34" s="76">
        <v>4624.3502800000006</v>
      </c>
      <c r="L34" s="76">
        <v>4387.9717699999992</v>
      </c>
      <c r="M34" s="76">
        <v>4387.0138200000001</v>
      </c>
      <c r="N34" s="77">
        <v>51218.744229999997</v>
      </c>
    </row>
    <row r="35" spans="1:14" s="30" customFormat="1" x14ac:dyDescent="0.25">
      <c r="A35" s="71" t="s">
        <v>18</v>
      </c>
      <c r="B35" s="76">
        <v>1028.3614499999999</v>
      </c>
      <c r="C35" s="76">
        <v>1787.7235600000001</v>
      </c>
      <c r="D35" s="76">
        <v>2680.0051899999999</v>
      </c>
      <c r="E35" s="76">
        <v>2495.0246099999999</v>
      </c>
      <c r="F35" s="76">
        <v>2486.7445899999998</v>
      </c>
      <c r="G35" s="76">
        <v>2720.5173100000002</v>
      </c>
      <c r="H35" s="76">
        <v>2604.23612</v>
      </c>
      <c r="I35" s="76">
        <v>1635.38042</v>
      </c>
      <c r="J35" s="76">
        <v>3064.1685600000001</v>
      </c>
      <c r="K35" s="76">
        <v>2647.6866400000004</v>
      </c>
      <c r="L35" s="76">
        <v>3248.2262799999999</v>
      </c>
      <c r="M35" s="76">
        <v>1544.8629799999999</v>
      </c>
      <c r="N35" s="77">
        <v>27942.937710000002</v>
      </c>
    </row>
    <row r="36" spans="1:14" s="30" customFormat="1" x14ac:dyDescent="0.25">
      <c r="A36" s="71" t="s">
        <v>30</v>
      </c>
      <c r="B36" s="76">
        <v>0</v>
      </c>
      <c r="C36" s="76">
        <v>0.15</v>
      </c>
      <c r="D36" s="76">
        <v>1.35E-2</v>
      </c>
      <c r="E36" s="76">
        <v>0</v>
      </c>
      <c r="F36" s="76">
        <v>0.11975</v>
      </c>
      <c r="G36" s="76">
        <v>0.14649999999999999</v>
      </c>
      <c r="H36" s="76">
        <v>0.12740000000000001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7">
        <v>0.55714999999999992</v>
      </c>
    </row>
    <row r="37" spans="1:14" s="30" customFormat="1" x14ac:dyDescent="0.25">
      <c r="A37" s="71" t="s">
        <v>19</v>
      </c>
      <c r="B37" s="76">
        <v>1093.8351299999999</v>
      </c>
      <c r="C37" s="76">
        <v>998.39778999999999</v>
      </c>
      <c r="D37" s="76">
        <v>1112.55521</v>
      </c>
      <c r="E37" s="76">
        <v>1175.3739699999999</v>
      </c>
      <c r="F37" s="76">
        <v>1389.19282</v>
      </c>
      <c r="G37" s="76">
        <v>1305.61322</v>
      </c>
      <c r="H37" s="76">
        <v>1277.39518</v>
      </c>
      <c r="I37" s="76">
        <v>1215.80492</v>
      </c>
      <c r="J37" s="76">
        <v>1329.46299</v>
      </c>
      <c r="K37" s="76">
        <v>1414.40075</v>
      </c>
      <c r="L37" s="76">
        <v>1340.30089</v>
      </c>
      <c r="M37" s="76">
        <v>1394.9252200000001</v>
      </c>
      <c r="N37" s="77">
        <v>15047.258089999999</v>
      </c>
    </row>
    <row r="38" spans="1:14" s="30" customFormat="1" x14ac:dyDescent="0.25">
      <c r="A38" s="71" t="s">
        <v>20</v>
      </c>
      <c r="B38" s="76">
        <v>468.37592999999998</v>
      </c>
      <c r="C38" s="76">
        <v>400.35109999999997</v>
      </c>
      <c r="D38" s="76">
        <v>497.12293</v>
      </c>
      <c r="E38" s="76">
        <v>544.69812000000002</v>
      </c>
      <c r="F38" s="76">
        <v>511.24874</v>
      </c>
      <c r="G38" s="76">
        <v>563.83924999999999</v>
      </c>
      <c r="H38" s="76">
        <v>571.13452000000007</v>
      </c>
      <c r="I38" s="76">
        <v>623.50193999999999</v>
      </c>
      <c r="J38" s="76">
        <v>528.73729000000003</v>
      </c>
      <c r="K38" s="76">
        <v>518.87025000000006</v>
      </c>
      <c r="L38" s="76">
        <v>582.69150999999999</v>
      </c>
      <c r="M38" s="76">
        <v>439.14904999999999</v>
      </c>
      <c r="N38" s="77">
        <v>6249.7206299999998</v>
      </c>
    </row>
    <row r="39" spans="1:14" s="30" customFormat="1" x14ac:dyDescent="0.25">
      <c r="A39" s="71" t="s">
        <v>21</v>
      </c>
      <c r="B39" s="76">
        <v>590.42110000000002</v>
      </c>
      <c r="C39" s="76">
        <v>292.6542</v>
      </c>
      <c r="D39" s="76">
        <v>277.71845000000002</v>
      </c>
      <c r="E39" s="76">
        <v>377.56539000000004</v>
      </c>
      <c r="F39" s="76">
        <v>904.83762999999999</v>
      </c>
      <c r="G39" s="76">
        <v>500.04142999999999</v>
      </c>
      <c r="H39" s="76">
        <v>340.83853999999997</v>
      </c>
      <c r="I39" s="76">
        <v>513.26156000000003</v>
      </c>
      <c r="J39" s="76">
        <v>889.26609999999994</v>
      </c>
      <c r="K39" s="76">
        <v>611.92272000000003</v>
      </c>
      <c r="L39" s="78">
        <v>531.74745999999993</v>
      </c>
      <c r="M39" s="76">
        <v>457.91548999999998</v>
      </c>
      <c r="N39" s="77">
        <v>6288.1900700000006</v>
      </c>
    </row>
    <row r="40" spans="1:14" s="30" customFormat="1" ht="13.8" thickBot="1" x14ac:dyDescent="0.3">
      <c r="A40" s="49" t="s">
        <v>33</v>
      </c>
      <c r="B40" s="69">
        <v>61156.806799999998</v>
      </c>
      <c r="C40" s="69">
        <v>55357.281590000021</v>
      </c>
      <c r="D40" s="69">
        <v>57044.223015000003</v>
      </c>
      <c r="E40" s="69">
        <v>65268.381509999985</v>
      </c>
      <c r="F40" s="69">
        <v>74641.080329999968</v>
      </c>
      <c r="G40" s="69">
        <v>67669.650539999973</v>
      </c>
      <c r="H40" s="69">
        <v>66830.750809999998</v>
      </c>
      <c r="I40" s="69">
        <v>63388.295630000008</v>
      </c>
      <c r="J40" s="69">
        <v>70005.561589999983</v>
      </c>
      <c r="K40" s="69">
        <v>67672.535890000043</v>
      </c>
      <c r="L40" s="60">
        <v>68467.101379999978</v>
      </c>
      <c r="M40" s="60">
        <v>65073.909549999989</v>
      </c>
      <c r="N40" s="60">
        <v>782575.57863500004</v>
      </c>
    </row>
    <row r="41" spans="1:14" s="40" customFormat="1" ht="13.5" customHeight="1" thickTop="1" x14ac:dyDescent="0.25">
      <c r="A41" s="278" t="s">
        <v>84</v>
      </c>
      <c r="B41" s="278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</row>
    <row r="42" spans="1:14" x14ac:dyDescent="0.25">
      <c r="A42" s="279"/>
      <c r="B42" s="279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</row>
    <row r="43" spans="1:14" x14ac:dyDescent="0.25">
      <c r="A43" s="6" t="s">
        <v>86</v>
      </c>
      <c r="B43"/>
      <c r="C43"/>
      <c r="D43"/>
      <c r="E43" s="17"/>
      <c r="F43" s="17"/>
      <c r="G43" s="41"/>
      <c r="H43" s="17"/>
      <c r="I43" s="17"/>
      <c r="J43" s="42"/>
      <c r="K43" s="17"/>
      <c r="L43" s="17"/>
      <c r="M43" s="17"/>
      <c r="N43" s="17"/>
    </row>
    <row r="44" spans="1:14" x14ac:dyDescent="0.25">
      <c r="F44" s="43"/>
      <c r="G44" s="44"/>
    </row>
    <row r="45" spans="1:14" x14ac:dyDescent="0.25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  <row r="46" spans="1:14" x14ac:dyDescent="0.25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</row>
    <row r="47" spans="1:14" x14ac:dyDescent="0.25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</row>
    <row r="48" spans="1:14" x14ac:dyDescent="0.25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</row>
    <row r="49" spans="2:14" x14ac:dyDescent="0.25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</row>
    <row r="50" spans="2:14" x14ac:dyDescent="0.25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</row>
    <row r="51" spans="2:14" x14ac:dyDescent="0.25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</row>
    <row r="52" spans="2:14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</row>
    <row r="53" spans="2:14" x14ac:dyDescent="0.25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</row>
    <row r="54" spans="2:14" x14ac:dyDescent="0.25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</row>
    <row r="55" spans="2:14" x14ac:dyDescent="0.25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</row>
    <row r="56" spans="2:14" x14ac:dyDescent="0.25"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</row>
    <row r="57" spans="2:14" x14ac:dyDescent="0.25"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</row>
    <row r="58" spans="2:14" x14ac:dyDescent="0.25"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</row>
    <row r="59" spans="2:14" x14ac:dyDescent="0.25"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</row>
    <row r="60" spans="2:14" x14ac:dyDescent="0.25"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</row>
    <row r="61" spans="2:14" x14ac:dyDescent="0.25"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2:14" x14ac:dyDescent="0.25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2:14" x14ac:dyDescent="0.25"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</row>
    <row r="64" spans="2:14" x14ac:dyDescent="0.25"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2:14" x14ac:dyDescent="0.25"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2:14" x14ac:dyDescent="0.25"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2:14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2:14" x14ac:dyDescent="0.25"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</row>
    <row r="69" spans="2:14" x14ac:dyDescent="0.25"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</row>
    <row r="70" spans="2:14" x14ac:dyDescent="0.25"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</row>
    <row r="71" spans="2:14" x14ac:dyDescent="0.25"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</row>
    <row r="72" spans="2:14" x14ac:dyDescent="0.25"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</row>
    <row r="73" spans="2:14" x14ac:dyDescent="0.25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</row>
    <row r="74" spans="2:14" x14ac:dyDescent="0.25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</row>
    <row r="75" spans="2:14" x14ac:dyDescent="0.25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</row>
    <row r="76" spans="2:14" x14ac:dyDescent="0.25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</row>
    <row r="77" spans="2:14" x14ac:dyDescent="0.25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</row>
    <row r="78" spans="2:14" x14ac:dyDescent="0.25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</row>
    <row r="79" spans="2:14" x14ac:dyDescent="0.25">
      <c r="B79" s="43"/>
    </row>
    <row r="80" spans="2:14" x14ac:dyDescent="0.25">
      <c r="B80" s="43"/>
    </row>
    <row r="81" spans="2:2" x14ac:dyDescent="0.25">
      <c r="B81" s="43"/>
    </row>
    <row r="82" spans="2:2" x14ac:dyDescent="0.25">
      <c r="B82" s="43"/>
    </row>
    <row r="83" spans="2:2" x14ac:dyDescent="0.25">
      <c r="B83" s="43"/>
    </row>
    <row r="84" spans="2:2" x14ac:dyDescent="0.25">
      <c r="B84" s="43"/>
    </row>
    <row r="85" spans="2:2" x14ac:dyDescent="0.25">
      <c r="B85" s="43"/>
    </row>
    <row r="86" spans="2:2" x14ac:dyDescent="0.25">
      <c r="B86" s="43"/>
    </row>
  </sheetData>
  <mergeCells count="1">
    <mergeCell ref="A41:N42"/>
  </mergeCells>
  <phoneticPr fontId="0" type="noConversion"/>
  <pageMargins left="0.31" right="0.19685039370078741" top="0.98425196850393704" bottom="0.98425196850393704" header="0.51181102362204722" footer="0.51181102362204722"/>
  <pageSetup paperSize="9" scale="75" orientation="landscape" horizontalDpi="300" verticalDpi="300" r:id="rId1"/>
  <headerFooter alignWithMargins="0"/>
  <colBreaks count="1" manualBreakCount="1">
    <brk id="14" max="4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workbookViewId="0">
      <selection activeCell="G38" sqref="G38"/>
    </sheetView>
  </sheetViews>
  <sheetFormatPr defaultColWidth="9.109375" defaultRowHeight="13.2" x14ac:dyDescent="0.25"/>
  <cols>
    <col min="1" max="1" width="38" style="5" customWidth="1"/>
    <col min="2" max="11" width="10.44140625" style="5" bestFit="1" customWidth="1"/>
    <col min="12" max="12" width="11.88671875" style="5" customWidth="1"/>
    <col min="13" max="13" width="10.44140625" style="5" bestFit="1" customWidth="1"/>
    <col min="14" max="14" width="11.33203125" style="5" bestFit="1" customWidth="1"/>
    <col min="15" max="15" width="27.33203125" style="5" customWidth="1"/>
    <col min="16" max="16" width="42.109375" style="5" bestFit="1" customWidth="1"/>
    <col min="17" max="17" width="14.33203125" style="31" bestFit="1" customWidth="1"/>
    <col min="18" max="19" width="9.44140625" style="5" bestFit="1" customWidth="1"/>
    <col min="20" max="20" width="9.44140625" style="40" bestFit="1" customWidth="1"/>
    <col min="21" max="21" width="9.109375" style="5"/>
    <col min="22" max="22" width="14.33203125" style="5" bestFit="1" customWidth="1"/>
    <col min="23" max="16384" width="9.109375" style="5"/>
  </cols>
  <sheetData>
    <row r="1" spans="1:22" x14ac:dyDescent="0.25">
      <c r="A1" s="32" t="s">
        <v>81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2" x14ac:dyDescent="0.25">
      <c r="A2" s="35"/>
      <c r="B2" s="34"/>
      <c r="C2" s="34"/>
      <c r="D2" s="34"/>
      <c r="E2" s="34"/>
      <c r="F2" s="34"/>
      <c r="G2" s="34"/>
      <c r="H2" s="34"/>
      <c r="I2" s="34"/>
      <c r="J2" s="34"/>
      <c r="K2" s="34"/>
      <c r="L2" s="32" t="s">
        <v>31</v>
      </c>
      <c r="M2" s="34"/>
      <c r="N2" s="55"/>
    </row>
    <row r="3" spans="1:22" s="39" customFormat="1" ht="13.8" thickBot="1" x14ac:dyDescent="0.3">
      <c r="A3" s="36" t="s">
        <v>34</v>
      </c>
      <c r="B3" s="37" t="s">
        <v>35</v>
      </c>
      <c r="C3" s="37" t="s">
        <v>36</v>
      </c>
      <c r="D3" s="37" t="s">
        <v>37</v>
      </c>
      <c r="E3" s="37" t="s">
        <v>38</v>
      </c>
      <c r="F3" s="37" t="s">
        <v>39</v>
      </c>
      <c r="G3" s="37" t="s">
        <v>40</v>
      </c>
      <c r="H3" s="37" t="s">
        <v>41</v>
      </c>
      <c r="I3" s="37" t="s">
        <v>42</v>
      </c>
      <c r="J3" s="37" t="s">
        <v>43</v>
      </c>
      <c r="K3" s="37" t="s">
        <v>44</v>
      </c>
      <c r="L3" s="37" t="s">
        <v>45</v>
      </c>
      <c r="M3" s="37" t="s">
        <v>46</v>
      </c>
      <c r="N3" s="38">
        <v>2011</v>
      </c>
      <c r="P3"/>
      <c r="Q3" s="61"/>
      <c r="R3" s="62"/>
      <c r="S3"/>
      <c r="T3" s="4"/>
    </row>
    <row r="4" spans="1:22" ht="13.8" thickTop="1" x14ac:dyDescent="0.25">
      <c r="A4" s="71" t="s">
        <v>0</v>
      </c>
      <c r="B4" s="76">
        <v>431.23917</v>
      </c>
      <c r="C4" s="76">
        <v>427.18277</v>
      </c>
      <c r="D4" s="76">
        <v>465.37953000000005</v>
      </c>
      <c r="E4" s="76">
        <v>413.92447999999996</v>
      </c>
      <c r="F4" s="76">
        <v>494.60378000000003</v>
      </c>
      <c r="G4" s="76">
        <v>467.34928000000002</v>
      </c>
      <c r="H4" s="76">
        <v>470.30349999999999</v>
      </c>
      <c r="I4" s="76">
        <v>461.81781999999998</v>
      </c>
      <c r="J4" s="76">
        <v>482.49975000000001</v>
      </c>
      <c r="K4" s="76">
        <v>491.88954999999999</v>
      </c>
      <c r="L4" s="76">
        <v>488.51044000000002</v>
      </c>
      <c r="M4" s="76">
        <v>577.84573999999998</v>
      </c>
      <c r="N4" s="77">
        <v>296942.36328000005</v>
      </c>
      <c r="P4" s="61"/>
      <c r="Q4" s="61"/>
      <c r="R4" s="63"/>
      <c r="S4" s="64"/>
      <c r="T4" s="65"/>
      <c r="U4" s="43"/>
      <c r="V4" s="66"/>
    </row>
    <row r="5" spans="1:22" x14ac:dyDescent="0.25">
      <c r="A5" s="71" t="s">
        <v>1</v>
      </c>
      <c r="B5" s="76">
        <v>389.56650000000002</v>
      </c>
      <c r="C5" s="76">
        <v>500.80422999999996</v>
      </c>
      <c r="D5" s="76">
        <v>699.23023000000001</v>
      </c>
      <c r="E5" s="76">
        <v>554.67831000000001</v>
      </c>
      <c r="F5" s="76">
        <v>676.01247000000001</v>
      </c>
      <c r="G5" s="76">
        <v>513.29777000000001</v>
      </c>
      <c r="H5" s="76">
        <v>608.09272999999996</v>
      </c>
      <c r="I5" s="76">
        <v>470.95889</v>
      </c>
      <c r="J5" s="76">
        <v>544.67806000000007</v>
      </c>
      <c r="K5" s="76">
        <v>559.26943999999992</v>
      </c>
      <c r="L5" s="76">
        <v>386.95598999999999</v>
      </c>
      <c r="M5" s="76">
        <v>661.47964999999999</v>
      </c>
      <c r="N5" s="77">
        <v>74047.902529999992</v>
      </c>
      <c r="P5" s="61"/>
      <c r="Q5" s="61"/>
      <c r="R5" s="63"/>
      <c r="S5" s="64"/>
      <c r="T5" s="65"/>
      <c r="U5" s="43"/>
      <c r="V5" s="66"/>
    </row>
    <row r="6" spans="1:22" x14ac:dyDescent="0.25">
      <c r="A6" s="71" t="s">
        <v>22</v>
      </c>
      <c r="B6" s="76">
        <v>79.640450000000001</v>
      </c>
      <c r="C6" s="76">
        <v>34.134279999999997</v>
      </c>
      <c r="D6" s="76">
        <v>32.335760000000001</v>
      </c>
      <c r="E6" s="76">
        <v>65.765450000000001</v>
      </c>
      <c r="F6" s="76">
        <v>55.745750000000001</v>
      </c>
      <c r="G6" s="76">
        <v>60.875519999999995</v>
      </c>
      <c r="H6" s="76">
        <v>65.667619999999999</v>
      </c>
      <c r="I6" s="76">
        <v>43.013809999999999</v>
      </c>
      <c r="J6" s="76">
        <v>50.365389999999998</v>
      </c>
      <c r="K6" s="76">
        <v>49.282609999999998</v>
      </c>
      <c r="L6" s="76">
        <v>65.939809999999994</v>
      </c>
      <c r="M6" s="76">
        <v>53.33352</v>
      </c>
      <c r="N6" s="77">
        <v>63849.491979999999</v>
      </c>
      <c r="P6" s="61"/>
      <c r="Q6" s="61"/>
      <c r="R6" s="63"/>
      <c r="S6" s="64"/>
      <c r="T6" s="65"/>
      <c r="U6" s="43"/>
      <c r="V6" s="66"/>
    </row>
    <row r="7" spans="1:22" x14ac:dyDescent="0.25">
      <c r="A7" s="71" t="s">
        <v>23</v>
      </c>
      <c r="B7" s="76">
        <v>25.06559</v>
      </c>
      <c r="C7" s="76">
        <v>12.18187</v>
      </c>
      <c r="D7" s="76">
        <v>21.6341</v>
      </c>
      <c r="E7" s="76">
        <v>19.05884</v>
      </c>
      <c r="F7" s="76">
        <v>44.684739999999998</v>
      </c>
      <c r="G7" s="76">
        <v>15.983309999999999</v>
      </c>
      <c r="H7" s="76">
        <v>31.467700000000001</v>
      </c>
      <c r="I7" s="76">
        <v>15.086</v>
      </c>
      <c r="J7" s="76">
        <v>16.245650000000001</v>
      </c>
      <c r="K7" s="76">
        <v>23.851880000000001</v>
      </c>
      <c r="L7" s="76">
        <v>18.15503</v>
      </c>
      <c r="M7" s="76">
        <v>18.11572</v>
      </c>
      <c r="N7" s="77">
        <v>67126.315754999989</v>
      </c>
      <c r="P7" s="61"/>
      <c r="Q7" s="61"/>
      <c r="R7" s="63"/>
      <c r="S7" s="64"/>
      <c r="T7" s="65"/>
      <c r="U7" s="43"/>
      <c r="V7" s="66"/>
    </row>
    <row r="8" spans="1:22" x14ac:dyDescent="0.25">
      <c r="A8" s="71" t="s">
        <v>2</v>
      </c>
      <c r="B8" s="76">
        <v>500.44430999999997</v>
      </c>
      <c r="C8" s="76">
        <v>359.71445</v>
      </c>
      <c r="D8" s="76">
        <v>401.41876000000002</v>
      </c>
      <c r="E8" s="76">
        <v>404.10471999999999</v>
      </c>
      <c r="F8" s="76">
        <v>504.77865000000003</v>
      </c>
      <c r="G8" s="76">
        <v>457.97603999999995</v>
      </c>
      <c r="H8" s="76">
        <v>437.73884000000004</v>
      </c>
      <c r="I8" s="76">
        <v>462.61408</v>
      </c>
      <c r="J8" s="76">
        <v>463.75397999999996</v>
      </c>
      <c r="K8" s="76">
        <v>471.24628000000001</v>
      </c>
      <c r="L8" s="76">
        <v>437.28971999999999</v>
      </c>
      <c r="M8" s="76">
        <v>466.38711000000001</v>
      </c>
      <c r="N8" s="77">
        <v>58669.945530000005</v>
      </c>
      <c r="P8" s="61"/>
      <c r="Q8" s="61"/>
      <c r="R8" s="63"/>
      <c r="S8" s="64"/>
      <c r="T8" s="65"/>
      <c r="U8" s="43"/>
      <c r="V8" s="66"/>
    </row>
    <row r="9" spans="1:22" x14ac:dyDescent="0.25">
      <c r="A9" s="71" t="s">
        <v>24</v>
      </c>
      <c r="B9" s="76">
        <v>27.09686</v>
      </c>
      <c r="C9" s="76">
        <v>23.297310000000003</v>
      </c>
      <c r="D9" s="76">
        <v>24.814619999999998</v>
      </c>
      <c r="E9" s="76">
        <v>23.413160000000001</v>
      </c>
      <c r="F9" s="76">
        <v>25.877950000000002</v>
      </c>
      <c r="G9" s="76">
        <v>26.557040000000001</v>
      </c>
      <c r="H9" s="76">
        <v>25.008029999999998</v>
      </c>
      <c r="I9" s="76">
        <v>25.250209999999999</v>
      </c>
      <c r="J9" s="76">
        <v>27.696740000000002</v>
      </c>
      <c r="K9" s="76">
        <v>24.721900000000002</v>
      </c>
      <c r="L9" s="76">
        <v>23.88777</v>
      </c>
      <c r="M9" s="76">
        <v>25.977919999999997</v>
      </c>
      <c r="N9" s="77">
        <v>26907.751809999998</v>
      </c>
      <c r="P9" s="61"/>
      <c r="Q9" s="61"/>
      <c r="R9" s="63"/>
      <c r="S9" s="64"/>
      <c r="T9" s="65"/>
      <c r="U9" s="43"/>
      <c r="V9" s="66"/>
    </row>
    <row r="10" spans="1:22" x14ac:dyDescent="0.25">
      <c r="A10" s="71" t="s">
        <v>49</v>
      </c>
      <c r="B10" s="76">
        <v>2401.00684</v>
      </c>
      <c r="C10" s="76">
        <v>1254.7395300000001</v>
      </c>
      <c r="D10" s="76">
        <v>1582.99803</v>
      </c>
      <c r="E10" s="76">
        <v>1833.38825</v>
      </c>
      <c r="F10" s="76">
        <v>1813.36565</v>
      </c>
      <c r="G10" s="76">
        <v>1602.2748999999999</v>
      </c>
      <c r="H10" s="76">
        <v>1940.4118700000001</v>
      </c>
      <c r="I10" s="76">
        <v>1777.36916</v>
      </c>
      <c r="J10" s="76">
        <v>1800.5796699999999</v>
      </c>
      <c r="K10" s="76">
        <v>1946.36916</v>
      </c>
      <c r="L10" s="76">
        <v>1495.8856799999999</v>
      </c>
      <c r="M10" s="76">
        <v>1771.0365400000001</v>
      </c>
      <c r="N10" s="77">
        <v>23738.705610000001</v>
      </c>
      <c r="P10" s="61"/>
      <c r="Q10" s="61"/>
      <c r="R10" s="63"/>
      <c r="S10" s="64"/>
      <c r="T10" s="65"/>
      <c r="U10" s="43"/>
      <c r="V10" s="66"/>
    </row>
    <row r="11" spans="1:22" x14ac:dyDescent="0.25">
      <c r="A11" s="71" t="s">
        <v>25</v>
      </c>
      <c r="B11" s="76">
        <v>189.04689999999999</v>
      </c>
      <c r="C11" s="76">
        <v>197.91476999999998</v>
      </c>
      <c r="D11" s="76">
        <v>211.26364999999998</v>
      </c>
      <c r="E11" s="76">
        <v>203.09120000000001</v>
      </c>
      <c r="F11" s="76">
        <v>219.19997000000001</v>
      </c>
      <c r="G11" s="76">
        <v>261.32362999999998</v>
      </c>
      <c r="H11" s="76">
        <v>198.13556</v>
      </c>
      <c r="I11" s="76">
        <v>278.53823999999997</v>
      </c>
      <c r="J11" s="76">
        <v>244.61875000000001</v>
      </c>
      <c r="K11" s="76">
        <v>222.97085999999999</v>
      </c>
      <c r="L11" s="76">
        <v>268.48815999999999</v>
      </c>
      <c r="M11" s="76">
        <v>242.19226999999998</v>
      </c>
      <c r="N11" s="77">
        <v>22325.1132</v>
      </c>
      <c r="P11" s="61"/>
      <c r="Q11" s="61"/>
      <c r="R11" s="63"/>
      <c r="S11" s="64"/>
      <c r="T11" s="65"/>
      <c r="U11" s="43"/>
      <c r="V11" s="66"/>
    </row>
    <row r="12" spans="1:22" x14ac:dyDescent="0.25">
      <c r="A12" s="71" t="s">
        <v>76</v>
      </c>
      <c r="B12" s="76">
        <v>6561.108339999998</v>
      </c>
      <c r="C12" s="76">
        <v>4360.0635400000001</v>
      </c>
      <c r="D12" s="76">
        <v>5661.6768099999999</v>
      </c>
      <c r="E12" s="76">
        <v>5109.2456500000008</v>
      </c>
      <c r="F12" s="76">
        <v>5730.9138899999989</v>
      </c>
      <c r="G12" s="76">
        <v>5009.8846700000004</v>
      </c>
      <c r="H12" s="76">
        <v>5894.0470699999987</v>
      </c>
      <c r="I12" s="76">
        <v>5202.6505099999995</v>
      </c>
      <c r="J12" s="76">
        <v>5200.1494499999999</v>
      </c>
      <c r="K12" s="76">
        <v>5065.7831200000001</v>
      </c>
      <c r="L12" s="76">
        <v>5174.9709299999995</v>
      </c>
      <c r="M12" s="76">
        <v>4878.9979999999996</v>
      </c>
      <c r="N12" s="77">
        <v>21219.425279999996</v>
      </c>
      <c r="P12" s="61"/>
      <c r="Q12" s="61"/>
      <c r="R12" s="63"/>
      <c r="S12" s="64"/>
      <c r="T12" s="65"/>
      <c r="U12" s="43"/>
      <c r="V12" s="66"/>
    </row>
    <row r="13" spans="1:22" x14ac:dyDescent="0.25">
      <c r="A13" s="71" t="s">
        <v>3</v>
      </c>
      <c r="B13" s="76">
        <v>1692.3416399999999</v>
      </c>
      <c r="C13" s="76">
        <v>1335.59878</v>
      </c>
      <c r="D13" s="76">
        <v>2159.3291899999999</v>
      </c>
      <c r="E13" s="76">
        <v>1708.99018</v>
      </c>
      <c r="F13" s="76">
        <v>1799.49811</v>
      </c>
      <c r="G13" s="76">
        <v>1729.0823500000001</v>
      </c>
      <c r="H13" s="76">
        <v>1713.3493600000002</v>
      </c>
      <c r="I13" s="76">
        <v>1632.2644299999999</v>
      </c>
      <c r="J13" s="76">
        <v>1538.5126200000002</v>
      </c>
      <c r="K13" s="76">
        <v>1634.5503999999999</v>
      </c>
      <c r="L13" s="76">
        <v>1548.4973799999998</v>
      </c>
      <c r="M13" s="76">
        <v>1779.0022099999999</v>
      </c>
      <c r="N13" s="77">
        <v>20684.652899999997</v>
      </c>
      <c r="P13" s="61"/>
      <c r="Q13" s="61"/>
      <c r="R13" s="63"/>
      <c r="S13" s="64"/>
      <c r="T13" s="65"/>
      <c r="U13" s="43"/>
      <c r="V13" s="67"/>
    </row>
    <row r="14" spans="1:22" x14ac:dyDescent="0.25">
      <c r="A14" s="71" t="s">
        <v>4</v>
      </c>
      <c r="B14" s="76">
        <v>679.01784999999995</v>
      </c>
      <c r="C14" s="76">
        <v>999.32718999999997</v>
      </c>
      <c r="D14" s="76">
        <v>459.83103000000006</v>
      </c>
      <c r="E14" s="76">
        <v>477.37184999999999</v>
      </c>
      <c r="F14" s="76">
        <v>539.39536999999996</v>
      </c>
      <c r="G14" s="76">
        <v>557.99545000000001</v>
      </c>
      <c r="H14" s="76">
        <v>506.51026000000002</v>
      </c>
      <c r="I14" s="76">
        <v>623.95064000000002</v>
      </c>
      <c r="J14" s="76">
        <v>476.00261999999998</v>
      </c>
      <c r="K14" s="76">
        <v>575.11865999999998</v>
      </c>
      <c r="L14" s="76">
        <v>390.00845000000004</v>
      </c>
      <c r="M14" s="76">
        <v>573.38923999999997</v>
      </c>
      <c r="N14" s="77">
        <v>20271.016649999994</v>
      </c>
      <c r="P14" s="61"/>
      <c r="Q14" s="61"/>
      <c r="R14" s="63"/>
      <c r="S14" s="64"/>
      <c r="T14" s="65"/>
      <c r="U14" s="43"/>
      <c r="V14" s="67"/>
    </row>
    <row r="15" spans="1:22" x14ac:dyDescent="0.25">
      <c r="A15" s="71" t="s">
        <v>5</v>
      </c>
      <c r="B15" s="76">
        <v>2237.2741900000001</v>
      </c>
      <c r="C15" s="76">
        <v>1875.7375099999999</v>
      </c>
      <c r="D15" s="76">
        <v>2341.6493100000002</v>
      </c>
      <c r="E15" s="76">
        <v>2275.1272300000001</v>
      </c>
      <c r="F15" s="76">
        <v>2142.9248600000001</v>
      </c>
      <c r="G15" s="76">
        <v>2486.9475499999999</v>
      </c>
      <c r="H15" s="76">
        <v>2294.48641</v>
      </c>
      <c r="I15" s="76">
        <v>2197.34022</v>
      </c>
      <c r="J15" s="76">
        <v>2352.3937999999998</v>
      </c>
      <c r="K15" s="76">
        <v>2272.9808800000001</v>
      </c>
      <c r="L15" s="76">
        <v>2263.5456899999999</v>
      </c>
      <c r="M15" s="76">
        <v>2167.3441600000001</v>
      </c>
      <c r="N15" s="77">
        <v>18805.452229999999</v>
      </c>
      <c r="P15" s="61"/>
      <c r="Q15" s="61"/>
      <c r="R15" s="63"/>
      <c r="S15" s="64"/>
      <c r="T15" s="65"/>
      <c r="U15" s="43"/>
      <c r="V15" s="67"/>
    </row>
    <row r="16" spans="1:22" x14ac:dyDescent="0.25">
      <c r="A16" s="71" t="s">
        <v>6</v>
      </c>
      <c r="B16" s="76">
        <v>203.77991</v>
      </c>
      <c r="C16" s="76">
        <v>173.47708</v>
      </c>
      <c r="D16" s="76">
        <v>228.11926</v>
      </c>
      <c r="E16" s="76">
        <v>186.66363000000001</v>
      </c>
      <c r="F16" s="76">
        <v>183.52442000000002</v>
      </c>
      <c r="G16" s="76">
        <v>223.55741</v>
      </c>
      <c r="H16" s="76">
        <v>212.48585</v>
      </c>
      <c r="I16" s="76">
        <v>249.38451000000001</v>
      </c>
      <c r="J16" s="76">
        <v>194.76426000000001</v>
      </c>
      <c r="K16" s="76">
        <v>189.04026000000002</v>
      </c>
      <c r="L16" s="76">
        <v>277.99387000000002</v>
      </c>
      <c r="M16" s="76">
        <v>217.78251999999998</v>
      </c>
      <c r="N16" s="77">
        <v>18162.784560000004</v>
      </c>
      <c r="P16" s="61"/>
      <c r="Q16" s="61"/>
      <c r="R16" s="63"/>
      <c r="S16" s="64"/>
      <c r="T16" s="65"/>
      <c r="U16" s="43"/>
      <c r="V16" s="67"/>
    </row>
    <row r="17" spans="1:22" x14ac:dyDescent="0.25">
      <c r="A17" s="71" t="s">
        <v>26</v>
      </c>
      <c r="B17" s="76">
        <v>37.486800000000002</v>
      </c>
      <c r="C17" s="76">
        <v>36.751559999999998</v>
      </c>
      <c r="D17" s="76">
        <v>31.680540000000001</v>
      </c>
      <c r="E17" s="76">
        <v>29.100630000000002</v>
      </c>
      <c r="F17" s="76">
        <v>37.305349999999997</v>
      </c>
      <c r="G17" s="76">
        <v>38.595459999999996</v>
      </c>
      <c r="H17" s="76">
        <v>41.944189999999999</v>
      </c>
      <c r="I17" s="76">
        <v>54.145960000000002</v>
      </c>
      <c r="J17" s="76">
        <v>54.052199999999999</v>
      </c>
      <c r="K17" s="76">
        <v>51.595669999999998</v>
      </c>
      <c r="L17" s="76">
        <v>45.226529999999997</v>
      </c>
      <c r="M17" s="76">
        <v>67.697879999999998</v>
      </c>
      <c r="N17" s="77">
        <v>17748.20017</v>
      </c>
      <c r="P17"/>
      <c r="Q17" s="61"/>
      <c r="R17" s="63"/>
      <c r="S17" s="64"/>
      <c r="T17" s="65"/>
      <c r="U17" s="43"/>
      <c r="V17" s="67"/>
    </row>
    <row r="18" spans="1:22" x14ac:dyDescent="0.25">
      <c r="A18" s="71" t="s">
        <v>7</v>
      </c>
      <c r="B18" s="76">
        <v>615.04749000000004</v>
      </c>
      <c r="C18" s="76">
        <v>432.52508</v>
      </c>
      <c r="D18" s="76">
        <v>511.63615999999996</v>
      </c>
      <c r="E18" s="76">
        <v>428.60048999999998</v>
      </c>
      <c r="F18" s="76">
        <v>509.41775999999999</v>
      </c>
      <c r="G18" s="76">
        <v>542.06776000000002</v>
      </c>
      <c r="H18" s="76">
        <v>486.34616999999997</v>
      </c>
      <c r="I18" s="76">
        <v>447.50395000000003</v>
      </c>
      <c r="J18" s="76">
        <v>549.74249999999995</v>
      </c>
      <c r="K18" s="76">
        <v>453.67750000000001</v>
      </c>
      <c r="L18" s="76">
        <v>468.20780999999999</v>
      </c>
      <c r="M18" s="76">
        <v>553.46749</v>
      </c>
      <c r="N18" s="77">
        <v>16580.88536</v>
      </c>
      <c r="P18"/>
      <c r="Q18" s="61"/>
      <c r="R18" s="63"/>
      <c r="S18" s="63"/>
      <c r="T18" s="65"/>
      <c r="U18" s="43"/>
      <c r="V18" s="67"/>
    </row>
    <row r="19" spans="1:22" x14ac:dyDescent="0.25">
      <c r="A19" s="71" t="s">
        <v>8</v>
      </c>
      <c r="B19" s="76">
        <v>1593.0834600000001</v>
      </c>
      <c r="C19" s="76">
        <v>1086.4357</v>
      </c>
      <c r="D19" s="76">
        <v>1351.5799299999999</v>
      </c>
      <c r="E19" s="76">
        <v>1290.8568899999998</v>
      </c>
      <c r="F19" s="76">
        <v>1581.6711799999998</v>
      </c>
      <c r="G19" s="76">
        <v>1827.4547</v>
      </c>
      <c r="H19" s="76">
        <v>1534.1390800000001</v>
      </c>
      <c r="I19" s="76">
        <v>1718.5874099999999</v>
      </c>
      <c r="J19" s="76">
        <v>1767.75746</v>
      </c>
      <c r="K19" s="76">
        <v>1869.3750500000001</v>
      </c>
      <c r="L19" s="76">
        <v>1573.35941</v>
      </c>
      <c r="M19" s="76">
        <v>1611.1519599999999</v>
      </c>
      <c r="N19" s="77">
        <v>15787.977010000001</v>
      </c>
      <c r="P19"/>
      <c r="Q19" s="61"/>
      <c r="R19"/>
      <c r="S19" s="63"/>
      <c r="T19" s="65"/>
      <c r="U19" s="43"/>
      <c r="V19" s="67"/>
    </row>
    <row r="20" spans="1:22" x14ac:dyDescent="0.25">
      <c r="A20" s="71" t="s">
        <v>9</v>
      </c>
      <c r="B20" s="76">
        <v>1486.0190500000001</v>
      </c>
      <c r="C20" s="76">
        <v>1014.78895</v>
      </c>
      <c r="D20" s="76">
        <v>1300.3361599999998</v>
      </c>
      <c r="E20" s="76">
        <v>1435.0331200000001</v>
      </c>
      <c r="F20" s="76">
        <v>1517.0276299999998</v>
      </c>
      <c r="G20" s="76">
        <v>1559.6469399999999</v>
      </c>
      <c r="H20" s="76">
        <v>1451.00415</v>
      </c>
      <c r="I20" s="76">
        <v>1792.239</v>
      </c>
      <c r="J20" s="76">
        <v>1554.82635</v>
      </c>
      <c r="K20" s="76">
        <v>1575.8841299999999</v>
      </c>
      <c r="L20" s="76">
        <v>1584.8797400000001</v>
      </c>
      <c r="M20" s="76">
        <v>1891.09934</v>
      </c>
      <c r="N20" s="77">
        <v>6565.0242699999999</v>
      </c>
      <c r="P20"/>
      <c r="Q20" s="61"/>
      <c r="R20" s="63"/>
      <c r="S20" s="63"/>
      <c r="T20" s="65"/>
      <c r="U20" s="43"/>
      <c r="V20" s="67"/>
    </row>
    <row r="21" spans="1:22" x14ac:dyDescent="0.25">
      <c r="A21" s="71" t="s">
        <v>10</v>
      </c>
      <c r="B21" s="76">
        <v>5881.1454599999997</v>
      </c>
      <c r="C21" s="76">
        <v>5348.1393699999999</v>
      </c>
      <c r="D21" s="76">
        <v>5910.6119500000013</v>
      </c>
      <c r="E21" s="76">
        <v>5813.3799599999993</v>
      </c>
      <c r="F21" s="76">
        <v>6501.2973499999998</v>
      </c>
      <c r="G21" s="76">
        <v>6701.6781700000001</v>
      </c>
      <c r="H21" s="76">
        <v>7321.331619999999</v>
      </c>
      <c r="I21" s="76">
        <v>6094.1598599999998</v>
      </c>
      <c r="J21" s="76">
        <v>6293.3554299999996</v>
      </c>
      <c r="K21" s="76">
        <v>7043.3635500000009</v>
      </c>
      <c r="L21" s="76">
        <v>4821.9510999999993</v>
      </c>
      <c r="M21" s="76">
        <v>6317.4887099999996</v>
      </c>
      <c r="N21" s="77">
        <v>6833.9922100000003</v>
      </c>
      <c r="P21"/>
      <c r="Q21" s="61"/>
      <c r="R21"/>
      <c r="S21" s="63"/>
      <c r="T21" s="65"/>
      <c r="U21" s="43"/>
      <c r="V21" s="67"/>
    </row>
    <row r="22" spans="1:22" x14ac:dyDescent="0.25">
      <c r="A22" s="71" t="s">
        <v>73</v>
      </c>
      <c r="B22" s="76">
        <v>25689.724789999993</v>
      </c>
      <c r="C22" s="76">
        <v>23689.349710000002</v>
      </c>
      <c r="D22" s="76">
        <v>23407.703080000007</v>
      </c>
      <c r="E22" s="76">
        <v>22794.484540000005</v>
      </c>
      <c r="F22" s="76">
        <v>23631.198770000003</v>
      </c>
      <c r="G22" s="76">
        <v>25339.914619999996</v>
      </c>
      <c r="H22" s="76">
        <v>26912.136760000001</v>
      </c>
      <c r="I22" s="76">
        <v>25117.266660000001</v>
      </c>
      <c r="J22" s="76">
        <v>28096.975710000006</v>
      </c>
      <c r="K22" s="76">
        <v>25263.819540000008</v>
      </c>
      <c r="L22" s="76">
        <v>23223.216749999996</v>
      </c>
      <c r="M22" s="76">
        <v>23776.572350000002</v>
      </c>
      <c r="N22" s="77">
        <v>7074.8770400000003</v>
      </c>
      <c r="P22"/>
      <c r="Q22" s="61"/>
      <c r="R22" s="63"/>
      <c r="S22" s="63"/>
      <c r="T22" s="65"/>
      <c r="U22" s="43"/>
      <c r="V22" s="67"/>
    </row>
    <row r="23" spans="1:22" x14ac:dyDescent="0.25">
      <c r="A23" s="71" t="s">
        <v>27</v>
      </c>
      <c r="B23" s="76">
        <v>105.30945</v>
      </c>
      <c r="C23" s="76">
        <v>90.86506</v>
      </c>
      <c r="D23" s="76">
        <v>107.42477000000001</v>
      </c>
      <c r="E23" s="76">
        <v>102.62651</v>
      </c>
      <c r="F23" s="76">
        <v>107.82641000000001</v>
      </c>
      <c r="G23" s="76">
        <v>158.68922000000001</v>
      </c>
      <c r="H23" s="76">
        <v>108.02402000000001</v>
      </c>
      <c r="I23" s="76">
        <v>111.69407000000001</v>
      </c>
      <c r="J23" s="76">
        <v>107.22489</v>
      </c>
      <c r="K23" s="76">
        <v>127.9705</v>
      </c>
      <c r="L23" s="76">
        <v>123.40217</v>
      </c>
      <c r="M23" s="76">
        <v>103.23822</v>
      </c>
      <c r="N23" s="77">
        <v>6857.9186100000006</v>
      </c>
      <c r="P23" s="63"/>
      <c r="Q23" s="61"/>
      <c r="R23" s="63"/>
      <c r="S23" s="63"/>
      <c r="T23" s="65"/>
      <c r="U23" s="43"/>
      <c r="V23" s="67"/>
    </row>
    <row r="24" spans="1:22" x14ac:dyDescent="0.25">
      <c r="A24" s="71" t="s">
        <v>11</v>
      </c>
      <c r="B24" s="76">
        <v>1111.5231299999998</v>
      </c>
      <c r="C24" s="76">
        <v>1873.0055500000001</v>
      </c>
      <c r="D24" s="76">
        <v>2836.9075699999999</v>
      </c>
      <c r="E24" s="76">
        <v>2468.9574300000004</v>
      </c>
      <c r="F24" s="76">
        <v>2692.4188300000001</v>
      </c>
      <c r="G24" s="76">
        <v>1806.26954</v>
      </c>
      <c r="H24" s="76">
        <v>2456.0413100000001</v>
      </c>
      <c r="I24" s="76">
        <v>1676.8341399999999</v>
      </c>
      <c r="J24" s="76">
        <v>1709.2297599999999</v>
      </c>
      <c r="K24" s="76">
        <v>1697.22595</v>
      </c>
      <c r="L24" s="76">
        <v>1559.3841499999999</v>
      </c>
      <c r="M24" s="76">
        <v>1850.90825</v>
      </c>
      <c r="N24" s="77">
        <v>5998.2401600000003</v>
      </c>
      <c r="P24" s="63"/>
      <c r="Q24" s="61"/>
      <c r="R24"/>
      <c r="S24" s="63"/>
      <c r="T24" s="65"/>
      <c r="U24" s="43"/>
      <c r="V24" s="67"/>
    </row>
    <row r="25" spans="1:22" x14ac:dyDescent="0.25">
      <c r="A25" s="71" t="s">
        <v>12</v>
      </c>
      <c r="B25" s="76">
        <v>313.99615</v>
      </c>
      <c r="C25" s="76">
        <v>464.01281</v>
      </c>
      <c r="D25" s="76">
        <v>320.51077000000004</v>
      </c>
      <c r="E25" s="76">
        <v>843.29474000000005</v>
      </c>
      <c r="F25" s="76">
        <v>299.30546999999996</v>
      </c>
      <c r="G25" s="76">
        <v>258.37495999999999</v>
      </c>
      <c r="H25" s="76">
        <v>266.1497</v>
      </c>
      <c r="I25" s="76">
        <v>227.57454999999999</v>
      </c>
      <c r="J25" s="76">
        <v>266.01071999999999</v>
      </c>
      <c r="K25" s="76">
        <v>250.14792</v>
      </c>
      <c r="L25" s="76">
        <v>108.27658</v>
      </c>
      <c r="M25" s="76">
        <v>208.63892000000001</v>
      </c>
      <c r="N25" s="77">
        <v>5672.5458100000005</v>
      </c>
      <c r="P25" s="63"/>
      <c r="Q25" s="61"/>
      <c r="R25"/>
      <c r="S25" s="63"/>
      <c r="T25" s="65"/>
      <c r="U25" s="43"/>
      <c r="V25" s="67"/>
    </row>
    <row r="26" spans="1:22" x14ac:dyDescent="0.25">
      <c r="A26" s="71" t="s">
        <v>75</v>
      </c>
      <c r="B26" s="76">
        <v>1895.1540299999999</v>
      </c>
      <c r="C26" s="76">
        <v>1908.7380700000001</v>
      </c>
      <c r="D26" s="76">
        <v>1763.1422700000001</v>
      </c>
      <c r="E26" s="76">
        <v>1880.2496999999998</v>
      </c>
      <c r="F26" s="76">
        <v>1980.10277</v>
      </c>
      <c r="G26" s="76">
        <v>2293.7022900000002</v>
      </c>
      <c r="H26" s="76">
        <v>1892.99398</v>
      </c>
      <c r="I26" s="76">
        <v>1880.3376599999999</v>
      </c>
      <c r="J26" s="76">
        <v>1772.8156299999998</v>
      </c>
      <c r="K26" s="76">
        <v>1763.1949099999999</v>
      </c>
      <c r="L26" s="76">
        <v>1649.1200800000001</v>
      </c>
      <c r="M26" s="76">
        <v>1645.5618100000002</v>
      </c>
      <c r="N26" s="77">
        <v>5367.4669400000002</v>
      </c>
      <c r="P26" s="63"/>
      <c r="Q26" s="61"/>
      <c r="R26"/>
      <c r="S26" s="63"/>
      <c r="T26" s="65"/>
      <c r="U26" s="43"/>
      <c r="V26" s="67"/>
    </row>
    <row r="27" spans="1:22" x14ac:dyDescent="0.25">
      <c r="A27" s="71" t="s">
        <v>28</v>
      </c>
      <c r="B27" s="76">
        <v>0.30187000000000003</v>
      </c>
      <c r="C27" s="76">
        <v>3.0449499999999996</v>
      </c>
      <c r="D27" s="76">
        <v>0.20671</v>
      </c>
      <c r="E27" s="76">
        <v>0.13611000000000001</v>
      </c>
      <c r="F27" s="76">
        <v>0.10174</v>
      </c>
      <c r="G27" s="76">
        <v>8.5519999999999999E-2</v>
      </c>
      <c r="H27" s="76">
        <v>1.84765</v>
      </c>
      <c r="I27" s="76">
        <v>0.21163999999999999</v>
      </c>
      <c r="J27" s="76">
        <v>0.14329</v>
      </c>
      <c r="K27" s="76">
        <v>0.14582000000000001</v>
      </c>
      <c r="L27" s="76">
        <v>0.26195000000000002</v>
      </c>
      <c r="M27" s="76">
        <v>5.1830699999999998</v>
      </c>
      <c r="N27" s="77">
        <v>4301.4791399999995</v>
      </c>
      <c r="P27" s="61"/>
      <c r="Q27" s="61"/>
      <c r="R27"/>
      <c r="S27" s="63"/>
      <c r="T27" s="65"/>
      <c r="U27" s="43"/>
      <c r="V27" s="67"/>
    </row>
    <row r="28" spans="1:22" x14ac:dyDescent="0.25">
      <c r="A28" s="71" t="s">
        <v>13</v>
      </c>
      <c r="B28" s="76">
        <v>5219.12781</v>
      </c>
      <c r="C28" s="76">
        <v>4936.1170199999997</v>
      </c>
      <c r="D28" s="76">
        <v>6852.035925000001</v>
      </c>
      <c r="E28" s="76">
        <v>4908.9662699999999</v>
      </c>
      <c r="F28" s="76">
        <v>4981.9494699999996</v>
      </c>
      <c r="G28" s="76">
        <v>6264.6419300000007</v>
      </c>
      <c r="H28" s="76">
        <v>5472.6466599999994</v>
      </c>
      <c r="I28" s="76">
        <v>5416.084249999999</v>
      </c>
      <c r="J28" s="76">
        <v>6075.2622799999972</v>
      </c>
      <c r="K28" s="76">
        <v>5375.0392200000006</v>
      </c>
      <c r="L28" s="76">
        <v>4851.7898600000008</v>
      </c>
      <c r="M28" s="76">
        <v>6772.6550599999991</v>
      </c>
      <c r="N28" s="77">
        <v>4389.57881</v>
      </c>
      <c r="P28" s="63"/>
      <c r="Q28" s="61"/>
      <c r="R28"/>
      <c r="S28" s="63"/>
      <c r="T28" s="65"/>
      <c r="U28" s="43"/>
      <c r="V28" s="67"/>
    </row>
    <row r="29" spans="1:22" s="30" customFormat="1" x14ac:dyDescent="0.25">
      <c r="A29" s="71" t="s">
        <v>29</v>
      </c>
      <c r="B29" s="76">
        <v>273.75542999999999</v>
      </c>
      <c r="C29" s="76">
        <v>192.11985000000001</v>
      </c>
      <c r="D29" s="76">
        <v>385.51159999999999</v>
      </c>
      <c r="E29" s="76">
        <v>332.48722999999995</v>
      </c>
      <c r="F29" s="76">
        <v>379.90598999999997</v>
      </c>
      <c r="G29" s="76">
        <v>209.66836999999998</v>
      </c>
      <c r="H29" s="76">
        <v>675.54395</v>
      </c>
      <c r="I29" s="76">
        <v>208.58904000000001</v>
      </c>
      <c r="J29" s="76">
        <v>243.26205999999999</v>
      </c>
      <c r="K29" s="76">
        <v>242.5754</v>
      </c>
      <c r="L29" s="76">
        <v>208.83007000000001</v>
      </c>
      <c r="M29" s="76">
        <v>400.11527000000001</v>
      </c>
      <c r="N29" s="77">
        <v>3826.2932900000001</v>
      </c>
      <c r="P29" s="63"/>
      <c r="Q29" s="61"/>
      <c r="R29"/>
      <c r="S29" s="63"/>
      <c r="T29" s="65"/>
      <c r="U29" s="54"/>
      <c r="V29" s="68"/>
    </row>
    <row r="30" spans="1:22" s="30" customFormat="1" x14ac:dyDescent="0.25">
      <c r="A30" s="71" t="s">
        <v>14</v>
      </c>
      <c r="B30" s="76">
        <v>1497.0543</v>
      </c>
      <c r="C30" s="76">
        <v>1111.03296</v>
      </c>
      <c r="D30" s="76">
        <v>1267.8971000000001</v>
      </c>
      <c r="E30" s="76">
        <v>1197.87817</v>
      </c>
      <c r="F30" s="76">
        <v>1238.1525800000002</v>
      </c>
      <c r="G30" s="76">
        <v>1296.1807200000001</v>
      </c>
      <c r="H30" s="76">
        <v>1465.24577</v>
      </c>
      <c r="I30" s="76">
        <v>1217.97424</v>
      </c>
      <c r="J30" s="76">
        <v>1400.6954499999999</v>
      </c>
      <c r="K30" s="76">
        <v>1276.58593</v>
      </c>
      <c r="L30" s="76">
        <v>1393.9803200000001</v>
      </c>
      <c r="M30" s="76">
        <v>1425.2994699999999</v>
      </c>
      <c r="N30" s="77">
        <v>3752.3642599999998</v>
      </c>
      <c r="P30" s="63"/>
      <c r="Q30" s="61"/>
      <c r="R30"/>
      <c r="S30" s="63"/>
      <c r="T30" s="65"/>
      <c r="U30" s="54"/>
      <c r="V30" s="68"/>
    </row>
    <row r="31" spans="1:22" s="30" customFormat="1" x14ac:dyDescent="0.25">
      <c r="A31" s="71" t="s">
        <v>15</v>
      </c>
      <c r="B31" s="76">
        <v>1471.8194799999999</v>
      </c>
      <c r="C31" s="76">
        <v>1212.2376299999999</v>
      </c>
      <c r="D31" s="76">
        <v>1198.9586100000001</v>
      </c>
      <c r="E31" s="76">
        <v>1256.49146</v>
      </c>
      <c r="F31" s="76">
        <v>1262.97559</v>
      </c>
      <c r="G31" s="76">
        <v>1378.5011399999999</v>
      </c>
      <c r="H31" s="76">
        <v>1379.16923</v>
      </c>
      <c r="I31" s="76">
        <v>1536.3041000000001</v>
      </c>
      <c r="J31" s="76">
        <v>1541.38924</v>
      </c>
      <c r="K31" s="76">
        <v>1481.09148</v>
      </c>
      <c r="L31" s="76">
        <v>1394.5183500000001</v>
      </c>
      <c r="M31" s="76">
        <v>1467.42905</v>
      </c>
      <c r="N31" s="77">
        <v>2736.7839600000002</v>
      </c>
      <c r="P31" s="47"/>
      <c r="Q31" s="48"/>
      <c r="S31" s="68"/>
      <c r="T31" s="65"/>
      <c r="U31" s="54"/>
      <c r="V31" s="68"/>
    </row>
    <row r="32" spans="1:22" s="30" customFormat="1" x14ac:dyDescent="0.25">
      <c r="A32" s="71" t="s">
        <v>16</v>
      </c>
      <c r="B32" s="76">
        <v>368.67500999999999</v>
      </c>
      <c r="C32" s="76">
        <v>336.05134999999996</v>
      </c>
      <c r="D32" s="76">
        <v>382.26796999999999</v>
      </c>
      <c r="E32" s="76">
        <v>325.79674</v>
      </c>
      <c r="F32" s="76">
        <v>365.09201999999999</v>
      </c>
      <c r="G32" s="76">
        <v>342.02796999999998</v>
      </c>
      <c r="H32" s="76">
        <v>368.03903000000003</v>
      </c>
      <c r="I32" s="76">
        <v>337.61273</v>
      </c>
      <c r="J32" s="76">
        <v>362.91687000000002</v>
      </c>
      <c r="K32" s="76">
        <v>346.51138000000003</v>
      </c>
      <c r="L32" s="76">
        <v>466.03465</v>
      </c>
      <c r="M32" s="76">
        <v>388.55309</v>
      </c>
      <c r="N32" s="77">
        <v>2540.5729799999999</v>
      </c>
      <c r="P32" s="47"/>
      <c r="Q32" s="48"/>
      <c r="S32" s="68"/>
      <c r="T32" s="65"/>
      <c r="U32" s="54"/>
      <c r="V32" s="68"/>
    </row>
    <row r="33" spans="1:22" s="30" customFormat="1" x14ac:dyDescent="0.25">
      <c r="A33" s="71" t="s">
        <v>17</v>
      </c>
      <c r="B33" s="76">
        <v>675.39814999999999</v>
      </c>
      <c r="C33" s="76">
        <v>251.50099</v>
      </c>
      <c r="D33" s="76">
        <v>783.85143999999991</v>
      </c>
      <c r="E33" s="76">
        <v>549.89823000000001</v>
      </c>
      <c r="F33" s="76">
        <v>481.75315999999998</v>
      </c>
      <c r="G33" s="76">
        <v>388.85699</v>
      </c>
      <c r="H33" s="76">
        <v>513.34359000000006</v>
      </c>
      <c r="I33" s="76">
        <v>604.19763999999998</v>
      </c>
      <c r="J33" s="76">
        <v>548.3655</v>
      </c>
      <c r="K33" s="76">
        <v>1113.1878999999999</v>
      </c>
      <c r="L33" s="76">
        <v>533.65406999999993</v>
      </c>
      <c r="M33" s="76">
        <v>389.98455000000001</v>
      </c>
      <c r="N33" s="77">
        <v>1354.2952899999998</v>
      </c>
      <c r="P33" s="47"/>
      <c r="Q33" s="48"/>
      <c r="S33" s="68"/>
      <c r="T33" s="65"/>
      <c r="U33" s="54"/>
      <c r="V33" s="68"/>
    </row>
    <row r="34" spans="1:22" s="30" customFormat="1" x14ac:dyDescent="0.25">
      <c r="A34" s="71" t="s">
        <v>74</v>
      </c>
      <c r="B34" s="76">
        <v>4331.7511900000009</v>
      </c>
      <c r="C34" s="76">
        <v>4824.0129400000005</v>
      </c>
      <c r="D34" s="76">
        <v>4331.8923399999994</v>
      </c>
      <c r="E34" s="76">
        <v>4877.1710000000003</v>
      </c>
      <c r="F34" s="76">
        <v>4713.1882500000002</v>
      </c>
      <c r="G34" s="76">
        <v>4811.7289900000005</v>
      </c>
      <c r="H34" s="76">
        <v>4922.5839100000003</v>
      </c>
      <c r="I34" s="76">
        <v>5472.1266199999991</v>
      </c>
      <c r="J34" s="76">
        <v>5123.7414400000007</v>
      </c>
      <c r="K34" s="76">
        <v>5128.8583499999995</v>
      </c>
      <c r="L34" s="76">
        <v>4948.69272</v>
      </c>
      <c r="M34" s="76">
        <v>5184.1977800000004</v>
      </c>
      <c r="N34" s="77">
        <v>656.09996999999998</v>
      </c>
      <c r="P34" s="47"/>
      <c r="Q34" s="48"/>
      <c r="S34" s="68"/>
      <c r="T34" s="65"/>
      <c r="U34" s="54"/>
      <c r="V34" s="68"/>
    </row>
    <row r="35" spans="1:22" s="30" customFormat="1" x14ac:dyDescent="0.25">
      <c r="A35" s="71" t="s">
        <v>18</v>
      </c>
      <c r="B35" s="76">
        <v>881.98193000000003</v>
      </c>
      <c r="C35" s="76">
        <v>1610.9896699999999</v>
      </c>
      <c r="D35" s="76">
        <v>2908.9632700000002</v>
      </c>
      <c r="E35" s="76">
        <v>2460.6208999999999</v>
      </c>
      <c r="F35" s="76">
        <v>2125.2104300000001</v>
      </c>
      <c r="G35" s="76">
        <v>1519.8008</v>
      </c>
      <c r="H35" s="76">
        <v>2391.8339300000002</v>
      </c>
      <c r="I35" s="76">
        <v>1519.94973</v>
      </c>
      <c r="J35" s="76">
        <v>1244.25278</v>
      </c>
      <c r="K35" s="76">
        <v>1344.83125</v>
      </c>
      <c r="L35" s="76">
        <v>1309.11626</v>
      </c>
      <c r="M35" s="76">
        <v>1367.10195</v>
      </c>
      <c r="N35" s="77">
        <v>525.58276999999998</v>
      </c>
      <c r="P35" s="47"/>
      <c r="Q35" s="48"/>
      <c r="S35" s="68"/>
      <c r="T35" s="65"/>
      <c r="U35" s="54"/>
      <c r="V35" s="68"/>
    </row>
    <row r="36" spans="1:22" s="30" customFormat="1" x14ac:dyDescent="0.25">
      <c r="A36" s="71" t="s">
        <v>30</v>
      </c>
      <c r="B36" s="76">
        <v>19.793900000000001</v>
      </c>
      <c r="C36" s="76">
        <v>37.237610000000004</v>
      </c>
      <c r="D36" s="76">
        <v>62.819710000000001</v>
      </c>
      <c r="E36" s="76">
        <v>68.601420000000005</v>
      </c>
      <c r="F36" s="76">
        <v>55.347919999999995</v>
      </c>
      <c r="G36" s="76">
        <v>52.23019</v>
      </c>
      <c r="H36" s="76">
        <v>24.134889999999999</v>
      </c>
      <c r="I36" s="76">
        <v>22.79646</v>
      </c>
      <c r="J36" s="76">
        <v>33.885179999999998</v>
      </c>
      <c r="K36" s="76">
        <v>34.388829999999999</v>
      </c>
      <c r="L36" s="76">
        <v>35.116099999999996</v>
      </c>
      <c r="M36" s="76">
        <v>34.446069999999999</v>
      </c>
      <c r="N36" s="77">
        <v>480.79828000000003</v>
      </c>
      <c r="P36" s="47"/>
      <c r="Q36" s="48"/>
      <c r="S36" s="68"/>
      <c r="T36" s="65"/>
      <c r="U36" s="54"/>
      <c r="V36" s="68"/>
    </row>
    <row r="37" spans="1:22" s="30" customFormat="1" x14ac:dyDescent="0.25">
      <c r="A37" s="71" t="s">
        <v>19</v>
      </c>
      <c r="B37" s="76">
        <v>1551.4204199999999</v>
      </c>
      <c r="C37" s="76">
        <v>1366.7299499999999</v>
      </c>
      <c r="D37" s="76">
        <v>1399.18049</v>
      </c>
      <c r="E37" s="76">
        <v>1409.3232800000001</v>
      </c>
      <c r="F37" s="76">
        <v>1431.4670800000001</v>
      </c>
      <c r="G37" s="76">
        <v>1497.9339499999999</v>
      </c>
      <c r="H37" s="76">
        <v>1541.5346999999999</v>
      </c>
      <c r="I37" s="76">
        <v>1460.98243</v>
      </c>
      <c r="J37" s="76">
        <v>1504.4723799999999</v>
      </c>
      <c r="K37" s="76">
        <v>1491.8016100000002</v>
      </c>
      <c r="L37" s="76">
        <v>1553.5982099999999</v>
      </c>
      <c r="M37" s="76">
        <v>1539.75567</v>
      </c>
      <c r="N37" s="77">
        <v>261.53042999999997</v>
      </c>
      <c r="P37" s="47"/>
      <c r="Q37" s="48"/>
      <c r="S37" s="68"/>
      <c r="T37" s="65"/>
      <c r="U37" s="54"/>
      <c r="V37" s="68"/>
    </row>
    <row r="38" spans="1:22" s="30" customFormat="1" x14ac:dyDescent="0.25">
      <c r="A38" s="71" t="s">
        <v>20</v>
      </c>
      <c r="B38" s="76">
        <v>736.62093999999991</v>
      </c>
      <c r="C38" s="76">
        <v>689.12231999999995</v>
      </c>
      <c r="D38" s="76">
        <v>549.06682999999998</v>
      </c>
      <c r="E38" s="76">
        <v>495.19286999999997</v>
      </c>
      <c r="F38" s="76">
        <v>462.73096999999996</v>
      </c>
      <c r="G38" s="76">
        <v>477.85336999999998</v>
      </c>
      <c r="H38" s="76">
        <v>515.11549000000002</v>
      </c>
      <c r="I38" s="76">
        <v>616.59753000000001</v>
      </c>
      <c r="J38" s="76">
        <v>500.62133</v>
      </c>
      <c r="K38" s="76">
        <v>669.44864000000007</v>
      </c>
      <c r="L38" s="76">
        <v>764.83250999999996</v>
      </c>
      <c r="M38" s="76">
        <v>597.67423999999994</v>
      </c>
      <c r="N38" s="77">
        <v>303.59950999999995</v>
      </c>
      <c r="P38" s="47"/>
      <c r="Q38" s="48"/>
      <c r="S38" s="68"/>
      <c r="T38" s="65"/>
      <c r="U38" s="54"/>
      <c r="V38" s="68"/>
    </row>
    <row r="39" spans="1:22" s="30" customFormat="1" x14ac:dyDescent="0.25">
      <c r="A39" s="71" t="s">
        <v>21</v>
      </c>
      <c r="B39" s="76">
        <v>539.70916</v>
      </c>
      <c r="C39" s="76">
        <v>303.67989</v>
      </c>
      <c r="D39" s="76">
        <v>368.77348000000001</v>
      </c>
      <c r="E39" s="76">
        <v>328.38683000000003</v>
      </c>
      <c r="F39" s="76">
        <v>283.67246</v>
      </c>
      <c r="G39" s="76">
        <v>319.76571999999999</v>
      </c>
      <c r="H39" s="76">
        <v>337.10496999999998</v>
      </c>
      <c r="I39" s="76">
        <v>325.75180999999998</v>
      </c>
      <c r="J39" s="76">
        <v>579.75535000000002</v>
      </c>
      <c r="K39" s="76">
        <v>256.11714999999998</v>
      </c>
      <c r="L39" s="78">
        <v>278.28327000000002</v>
      </c>
      <c r="M39" s="76">
        <v>380.47904999999997</v>
      </c>
      <c r="N39" s="77">
        <v>11.67032</v>
      </c>
      <c r="P39" s="47"/>
      <c r="Q39" s="48"/>
      <c r="S39" s="68"/>
      <c r="T39" s="65"/>
      <c r="U39" s="54"/>
      <c r="V39" s="68"/>
    </row>
    <row r="40" spans="1:22" s="50" customFormat="1" ht="13.8" thickBot="1" x14ac:dyDescent="0.3">
      <c r="A40" s="49" t="s">
        <v>33</v>
      </c>
      <c r="B40" s="60">
        <v>71712.527950000003</v>
      </c>
      <c r="C40" s="60">
        <v>64372.662300000025</v>
      </c>
      <c r="D40" s="60">
        <v>72322.638955000031</v>
      </c>
      <c r="E40" s="60">
        <v>68572.357470000003</v>
      </c>
      <c r="F40" s="60">
        <v>70869.644789999977</v>
      </c>
      <c r="G40" s="60">
        <v>72498.774239999999</v>
      </c>
      <c r="H40" s="60">
        <v>76475.959550000014</v>
      </c>
      <c r="I40" s="60">
        <v>71299.759999999995</v>
      </c>
      <c r="J40" s="60">
        <v>74723.014540000033</v>
      </c>
      <c r="K40" s="60">
        <v>72383.912680000009</v>
      </c>
      <c r="L40" s="60">
        <v>65735.861579999997</v>
      </c>
      <c r="M40" s="60">
        <v>71411.583849999966</v>
      </c>
      <c r="N40" s="60">
        <v>852378.69790499983</v>
      </c>
      <c r="P40" s="47"/>
      <c r="Q40" s="48"/>
      <c r="R40" s="30"/>
      <c r="S40" s="68"/>
      <c r="T40" s="65"/>
      <c r="U40" s="70"/>
    </row>
    <row r="41" spans="1:22" s="40" customFormat="1" ht="13.5" customHeight="1" thickTop="1" x14ac:dyDescent="0.25">
      <c r="A41" s="278" t="s">
        <v>87</v>
      </c>
      <c r="B41" s="278"/>
      <c r="C41" s="278"/>
      <c r="D41" s="278"/>
      <c r="E41" s="278"/>
      <c r="F41" s="278"/>
      <c r="G41" s="278"/>
      <c r="H41" s="278"/>
      <c r="I41" s="279"/>
      <c r="J41" s="279"/>
      <c r="K41" s="278"/>
      <c r="L41" s="278"/>
      <c r="M41" s="279"/>
      <c r="N41" s="279"/>
      <c r="P41" s="47"/>
      <c r="Q41" s="48"/>
      <c r="R41" s="30"/>
      <c r="S41" s="68"/>
      <c r="T41" s="65"/>
    </row>
    <row r="42" spans="1:22" x14ac:dyDescent="0.25">
      <c r="A42" s="275"/>
      <c r="B42" s="275"/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P42" s="50"/>
      <c r="Q42" s="51"/>
      <c r="R42" s="50"/>
      <c r="S42" s="50"/>
      <c r="T42" s="52"/>
    </row>
    <row r="43" spans="1:22" x14ac:dyDescent="0.25">
      <c r="A43" s="6" t="s">
        <v>86</v>
      </c>
      <c r="B43"/>
      <c r="C43"/>
      <c r="D43"/>
      <c r="E43" s="17"/>
      <c r="F43" s="17"/>
      <c r="G43" s="41"/>
      <c r="H43" s="17"/>
      <c r="I43" s="17"/>
      <c r="J43" s="42"/>
      <c r="K43" s="17"/>
      <c r="L43" s="17"/>
      <c r="M43" s="17"/>
      <c r="N43" s="17"/>
      <c r="P43" s="40"/>
      <c r="Q43" s="53"/>
      <c r="R43" s="40"/>
      <c r="S43" s="40"/>
    </row>
    <row r="44" spans="1:22" x14ac:dyDescent="0.25">
      <c r="F44" s="43"/>
      <c r="G44" s="44"/>
    </row>
    <row r="45" spans="1:22" x14ac:dyDescent="0.25">
      <c r="B45" s="43"/>
      <c r="C45" s="43"/>
      <c r="D45" s="43"/>
      <c r="E45" s="45"/>
      <c r="F45" s="45"/>
      <c r="G45" s="46"/>
      <c r="H45" s="43"/>
      <c r="I45" s="43"/>
      <c r="J45" s="43"/>
      <c r="K45" s="43"/>
      <c r="L45" s="43"/>
      <c r="M45" s="43"/>
      <c r="N45" s="43"/>
    </row>
    <row r="46" spans="1:22" x14ac:dyDescent="0.25">
      <c r="B46" s="43"/>
      <c r="F46" s="43"/>
      <c r="G46" s="31"/>
      <c r="H46" s="43"/>
    </row>
  </sheetData>
  <mergeCells count="1">
    <mergeCell ref="A41:N42"/>
  </mergeCells>
  <phoneticPr fontId="0" type="noConversion"/>
  <pageMargins left="0.19685039370078741" right="0" top="0.98425196850393704" bottom="0.98425196850393704" header="0.51181102362204722" footer="0.51181102362204722"/>
  <pageSetup paperSize="9" scale="8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view="pageBreakPreview" zoomScaleSheetLayoutView="100" workbookViewId="0">
      <pane xSplit="1" ySplit="3" topLeftCell="B4" activePane="bottomRight" state="frozen"/>
      <selection activeCell="G38" sqref="G38"/>
      <selection pane="topRight" activeCell="G38" sqref="G38"/>
      <selection pane="bottomLeft" activeCell="G38" sqref="G38"/>
      <selection pane="bottomRight" activeCell="G38" sqref="G38"/>
    </sheetView>
  </sheetViews>
  <sheetFormatPr defaultColWidth="9.109375" defaultRowHeight="13.2" x14ac:dyDescent="0.25"/>
  <cols>
    <col min="1" max="1" width="31.5546875" style="5" customWidth="1"/>
    <col min="2" max="11" width="10.33203125" style="5" bestFit="1" customWidth="1"/>
    <col min="12" max="12" width="11.5546875" style="5" customWidth="1"/>
    <col min="13" max="13" width="10.33203125" style="5" bestFit="1" customWidth="1"/>
    <col min="14" max="14" width="11.33203125" style="5" bestFit="1" customWidth="1"/>
    <col min="15" max="16384" width="9.109375" style="5"/>
  </cols>
  <sheetData>
    <row r="1" spans="1:14" x14ac:dyDescent="0.25">
      <c r="A1" s="32" t="s">
        <v>91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35"/>
      <c r="B2" s="34"/>
      <c r="C2" s="34"/>
      <c r="D2" s="34"/>
      <c r="E2" s="34"/>
      <c r="F2" s="34"/>
      <c r="G2" s="34"/>
      <c r="H2" s="34"/>
      <c r="I2" s="34"/>
      <c r="J2" s="34"/>
      <c r="K2" s="34"/>
      <c r="L2" s="32" t="s">
        <v>31</v>
      </c>
      <c r="M2" s="34"/>
      <c r="N2" s="55"/>
    </row>
    <row r="3" spans="1:14" s="39" customFormat="1" ht="13.8" thickBot="1" x14ac:dyDescent="0.3">
      <c r="A3" s="36" t="s">
        <v>34</v>
      </c>
      <c r="B3" s="37" t="s">
        <v>35</v>
      </c>
      <c r="C3" s="37" t="s">
        <v>36</v>
      </c>
      <c r="D3" s="37" t="s">
        <v>37</v>
      </c>
      <c r="E3" s="37" t="s">
        <v>38</v>
      </c>
      <c r="F3" s="37" t="s">
        <v>39</v>
      </c>
      <c r="G3" s="37" t="s">
        <v>40</v>
      </c>
      <c r="H3" s="37" t="s">
        <v>41</v>
      </c>
      <c r="I3" s="37" t="s">
        <v>42</v>
      </c>
      <c r="J3" s="37" t="s">
        <v>43</v>
      </c>
      <c r="K3" s="37" t="s">
        <v>44</v>
      </c>
      <c r="L3" s="37" t="s">
        <v>45</v>
      </c>
      <c r="M3" s="37" t="s">
        <v>46</v>
      </c>
      <c r="N3" s="38">
        <v>2012</v>
      </c>
    </row>
    <row r="4" spans="1:14" ht="13.8" thickTop="1" x14ac:dyDescent="0.25">
      <c r="A4" s="75" t="str">
        <f>'[4]BASE TAB 6'!A4</f>
        <v>ADVOCACIA</v>
      </c>
      <c r="B4" s="79">
        <v>517.95731999999998</v>
      </c>
      <c r="C4" s="79">
        <v>486.61500000000001</v>
      </c>
      <c r="D4" s="79">
        <v>490.38577000000004</v>
      </c>
      <c r="E4" s="79">
        <v>526.55777999999998</v>
      </c>
      <c r="F4" s="79">
        <v>538.43171999999993</v>
      </c>
      <c r="G4" s="79">
        <v>536.71404000000007</v>
      </c>
      <c r="H4" s="79">
        <v>533.78720999999996</v>
      </c>
      <c r="I4" s="79">
        <v>579.72203000000002</v>
      </c>
      <c r="J4" s="79">
        <v>563.67002000000002</v>
      </c>
      <c r="K4" s="79">
        <v>554.92399999999998</v>
      </c>
      <c r="L4" s="79">
        <v>571.84132999999997</v>
      </c>
      <c r="M4" s="79">
        <v>568.94592</v>
      </c>
      <c r="N4" s="80">
        <v>6469.5521400000007</v>
      </c>
    </row>
    <row r="5" spans="1:14" ht="21" x14ac:dyDescent="0.25">
      <c r="A5" s="75" t="str">
        <f>'[4]BASE TAB 6'!A5</f>
        <v>AGENCIAMENTO DE MÃO-DE-OBRA E SIMILARES</v>
      </c>
      <c r="B5" s="79">
        <v>411.31569999999999</v>
      </c>
      <c r="C5" s="79">
        <v>801.05668999999989</v>
      </c>
      <c r="D5" s="79">
        <v>840.60974999999996</v>
      </c>
      <c r="E5" s="79">
        <v>756.18368999999996</v>
      </c>
      <c r="F5" s="79">
        <v>755.44257999999991</v>
      </c>
      <c r="G5" s="79">
        <v>711.61529000000007</v>
      </c>
      <c r="H5" s="79">
        <v>807.20007999999996</v>
      </c>
      <c r="I5" s="79">
        <v>785.76565000000005</v>
      </c>
      <c r="J5" s="79">
        <v>734.24247000000003</v>
      </c>
      <c r="K5" s="79">
        <v>922.95600999999999</v>
      </c>
      <c r="L5" s="79">
        <v>813.89745999999991</v>
      </c>
      <c r="M5" s="79">
        <v>791.85524999999996</v>
      </c>
      <c r="N5" s="80">
        <v>9132.1406200000019</v>
      </c>
    </row>
    <row r="6" spans="1:14" x14ac:dyDescent="0.25">
      <c r="A6" s="75" t="str">
        <f>'[4]BASE TAB 6'!A6</f>
        <v>ALIMENTAÇÃO</v>
      </c>
      <c r="B6" s="79">
        <v>114.309</v>
      </c>
      <c r="C6" s="79">
        <v>9.0310400000000008</v>
      </c>
      <c r="D6" s="79">
        <v>42.986839999999994</v>
      </c>
      <c r="E6" s="79">
        <v>52.200319999999998</v>
      </c>
      <c r="F6" s="79">
        <v>39.780720000000002</v>
      </c>
      <c r="G6" s="79">
        <v>65.185019999999994</v>
      </c>
      <c r="H6" s="79">
        <v>68.208939999999998</v>
      </c>
      <c r="I6" s="79">
        <v>76.708089999999999</v>
      </c>
      <c r="J6" s="79">
        <v>52.269910000000003</v>
      </c>
      <c r="K6" s="79">
        <v>72.582009999999997</v>
      </c>
      <c r="L6" s="79">
        <v>89.001589999999993</v>
      </c>
      <c r="M6" s="79">
        <v>94.923559999999995</v>
      </c>
      <c r="N6" s="80">
        <v>777.18704000000002</v>
      </c>
    </row>
    <row r="7" spans="1:14" x14ac:dyDescent="0.25">
      <c r="A7" s="75" t="str">
        <f>'[4]BASE TAB 6'!A7</f>
        <v>ASSISTÊNCIA SOCIAL</v>
      </c>
      <c r="B7" s="79">
        <v>15.302860000000001</v>
      </c>
      <c r="C7" s="79">
        <v>10.30255</v>
      </c>
      <c r="D7" s="79">
        <v>11.558620000000001</v>
      </c>
      <c r="E7" s="79">
        <v>14.550330000000001</v>
      </c>
      <c r="F7" s="79">
        <v>18.147220000000001</v>
      </c>
      <c r="G7" s="79">
        <v>13.634600000000001</v>
      </c>
      <c r="H7" s="79">
        <v>18.31203</v>
      </c>
      <c r="I7" s="79">
        <v>18.73808</v>
      </c>
      <c r="J7" s="79">
        <v>10.1724</v>
      </c>
      <c r="K7" s="79">
        <v>18.91338</v>
      </c>
      <c r="L7" s="79">
        <v>334.39064000000002</v>
      </c>
      <c r="M7" s="79">
        <v>352.87392</v>
      </c>
      <c r="N7" s="80">
        <v>836.89662999999996</v>
      </c>
    </row>
    <row r="8" spans="1:14" x14ac:dyDescent="0.25">
      <c r="A8" s="75" t="str">
        <f>'[4]BASE TAB 6'!A8</f>
        <v>CABELEIREIROS E SIMILARES</v>
      </c>
      <c r="B8" s="79">
        <v>557.06800999999996</v>
      </c>
      <c r="C8" s="79">
        <v>99.960340000000002</v>
      </c>
      <c r="D8" s="79">
        <v>676.38231999999994</v>
      </c>
      <c r="E8" s="79">
        <v>497.22543999999999</v>
      </c>
      <c r="F8" s="79">
        <v>459.22154999999998</v>
      </c>
      <c r="G8" s="79">
        <v>454.50572</v>
      </c>
      <c r="H8" s="79">
        <v>493.87976000000003</v>
      </c>
      <c r="I8" s="79">
        <v>606.81529</v>
      </c>
      <c r="J8" s="79">
        <v>508.08165000000002</v>
      </c>
      <c r="K8" s="79">
        <v>559.33852999999999</v>
      </c>
      <c r="L8" s="79">
        <v>501.35984999999999</v>
      </c>
      <c r="M8" s="79">
        <v>520.61298999999997</v>
      </c>
      <c r="N8" s="80">
        <v>5934.4514500000005</v>
      </c>
    </row>
    <row r="9" spans="1:14" x14ac:dyDescent="0.25">
      <c r="A9" s="75" t="str">
        <f>'[4]BASE TAB 6'!A9</f>
        <v>CARTÓRIOS</v>
      </c>
      <c r="B9" s="79">
        <v>27.809560000000001</v>
      </c>
      <c r="C9" s="79">
        <v>25.603159999999999</v>
      </c>
      <c r="D9" s="79">
        <v>33.712339999999998</v>
      </c>
      <c r="E9" s="79">
        <v>34.453230000000005</v>
      </c>
      <c r="F9" s="79">
        <v>30.753450000000001</v>
      </c>
      <c r="G9" s="79">
        <v>35.202739999999999</v>
      </c>
      <c r="H9" s="79">
        <v>36.069749999999999</v>
      </c>
      <c r="I9" s="79">
        <v>39.497160000000001</v>
      </c>
      <c r="J9" s="79">
        <v>42.58802</v>
      </c>
      <c r="K9" s="79">
        <v>42.283269999999995</v>
      </c>
      <c r="L9" s="79">
        <v>89.241339999999994</v>
      </c>
      <c r="M9" s="79">
        <v>39.752389999999998</v>
      </c>
      <c r="N9" s="80">
        <v>476.96641000000005</v>
      </c>
    </row>
    <row r="10" spans="1:14" x14ac:dyDescent="0.25">
      <c r="A10" s="75" t="str">
        <f>'[4]BASE TAB 6'!A10</f>
        <v>COMUNICAÇÃO</v>
      </c>
      <c r="B10" s="79">
        <v>2440.0443799999998</v>
      </c>
      <c r="C10" s="79">
        <v>1454.0485800000001</v>
      </c>
      <c r="D10" s="79">
        <v>1557.4320500000001</v>
      </c>
      <c r="E10" s="79">
        <v>1391.9318500000002</v>
      </c>
      <c r="F10" s="79">
        <v>2122.0929900000001</v>
      </c>
      <c r="G10" s="79">
        <v>1708.02936</v>
      </c>
      <c r="H10" s="79">
        <v>2196.4627500000001</v>
      </c>
      <c r="I10" s="79">
        <v>1927.1590900000001</v>
      </c>
      <c r="J10" s="79">
        <v>1610.52782</v>
      </c>
      <c r="K10" s="79">
        <v>1877.2131100000001</v>
      </c>
      <c r="L10" s="79">
        <v>1791.6576299999999</v>
      </c>
      <c r="M10" s="79">
        <v>1483.9637499999999</v>
      </c>
      <c r="N10" s="80">
        <v>21560.56336</v>
      </c>
    </row>
    <row r="11" spans="1:14" x14ac:dyDescent="0.25">
      <c r="A11" s="75" t="str">
        <f>'[4]BASE TAB 6'!A11</f>
        <v>CONDICIONAMENTO FISICO</v>
      </c>
      <c r="B11" s="79">
        <v>240.69604999999999</v>
      </c>
      <c r="C11" s="79">
        <v>189.96910999999997</v>
      </c>
      <c r="D11" s="79">
        <v>362.09590999999995</v>
      </c>
      <c r="E11" s="79">
        <v>385.97952000000004</v>
      </c>
      <c r="F11" s="79">
        <v>288.49937</v>
      </c>
      <c r="G11" s="79">
        <v>272.18569000000002</v>
      </c>
      <c r="H11" s="79">
        <v>270.95312000000001</v>
      </c>
      <c r="I11" s="79">
        <v>358.21487000000002</v>
      </c>
      <c r="J11" s="79">
        <v>348.84285</v>
      </c>
      <c r="K11" s="79">
        <v>359.64713</v>
      </c>
      <c r="L11" s="79">
        <v>358.81329999999997</v>
      </c>
      <c r="M11" s="79">
        <v>291.46638000000002</v>
      </c>
      <c r="N11" s="80">
        <v>3727.3633</v>
      </c>
    </row>
    <row r="12" spans="1:14" x14ac:dyDescent="0.25">
      <c r="A12" s="75" t="str">
        <f>'[4]BASE TAB 6'!A12</f>
        <v>CONSTRUÇÃO CIVIL</v>
      </c>
      <c r="B12" s="79">
        <v>5829.2150799999981</v>
      </c>
      <c r="C12" s="79">
        <v>4775.3749299999999</v>
      </c>
      <c r="D12" s="79">
        <v>5924.2611199999983</v>
      </c>
      <c r="E12" s="79">
        <v>6296.5149499999989</v>
      </c>
      <c r="F12" s="79">
        <v>5677.9670600000009</v>
      </c>
      <c r="G12" s="79">
        <v>5714.8491400000003</v>
      </c>
      <c r="H12" s="79">
        <v>5616.7542600000006</v>
      </c>
      <c r="I12" s="79">
        <v>6781.9413799999993</v>
      </c>
      <c r="J12" s="79">
        <v>5604.3603600000006</v>
      </c>
      <c r="K12" s="79">
        <v>6506.5352800000028</v>
      </c>
      <c r="L12" s="79">
        <v>6221.4316400000016</v>
      </c>
      <c r="M12" s="79">
        <v>5299.9096100000006</v>
      </c>
      <c r="N12" s="80">
        <v>70249.114809999985</v>
      </c>
    </row>
    <row r="13" spans="1:14" x14ac:dyDescent="0.25">
      <c r="A13" s="75" t="str">
        <f>'[4]BASE TAB 6'!A13</f>
        <v>CONSULTORIA E CONTABILIDADE</v>
      </c>
      <c r="B13" s="79">
        <v>2142.7786000000001</v>
      </c>
      <c r="C13" s="79">
        <v>2207.3672200000001</v>
      </c>
      <c r="D13" s="79">
        <v>2868.73929</v>
      </c>
      <c r="E13" s="79">
        <v>2279.51566</v>
      </c>
      <c r="F13" s="79">
        <v>1754.24559</v>
      </c>
      <c r="G13" s="79">
        <v>1760.3797199999999</v>
      </c>
      <c r="H13" s="79">
        <v>1665.08023</v>
      </c>
      <c r="I13" s="79">
        <v>1871.0416399999999</v>
      </c>
      <c r="J13" s="79">
        <v>1885.0154199999999</v>
      </c>
      <c r="K13" s="79">
        <v>1943.93983</v>
      </c>
      <c r="L13" s="79">
        <v>1988.0382</v>
      </c>
      <c r="M13" s="79">
        <v>2447.41939</v>
      </c>
      <c r="N13" s="80">
        <v>24813.560790000003</v>
      </c>
    </row>
    <row r="14" spans="1:14" x14ac:dyDescent="0.25">
      <c r="A14" s="75" t="str">
        <f>'[4]BASE TAB 6'!A14</f>
        <v>DIVERSÕES</v>
      </c>
      <c r="B14" s="79">
        <v>864.30088000000001</v>
      </c>
      <c r="C14" s="79">
        <v>557.42200000000003</v>
      </c>
      <c r="D14" s="79">
        <v>497.85102000000001</v>
      </c>
      <c r="E14" s="79">
        <v>447.43364000000003</v>
      </c>
      <c r="F14" s="79">
        <v>441.83974999999998</v>
      </c>
      <c r="G14" s="79">
        <v>530.47001</v>
      </c>
      <c r="H14" s="79">
        <v>680.70693000000006</v>
      </c>
      <c r="I14" s="79">
        <v>862.63373000000001</v>
      </c>
      <c r="J14" s="79">
        <v>658.22870999999998</v>
      </c>
      <c r="K14" s="79">
        <v>732.63118000000009</v>
      </c>
      <c r="L14" s="79">
        <v>775.80342000000007</v>
      </c>
      <c r="M14" s="79">
        <v>639.69256999999993</v>
      </c>
      <c r="N14" s="80">
        <v>7689.0138399999996</v>
      </c>
    </row>
    <row r="15" spans="1:14" x14ac:dyDescent="0.25">
      <c r="A15" s="75" t="str">
        <f>'[4]BASE TAB 6'!A15</f>
        <v>ENSINO</v>
      </c>
      <c r="B15" s="79">
        <v>2376.1423999999997</v>
      </c>
      <c r="C15" s="79">
        <v>1446.8555900000001</v>
      </c>
      <c r="D15" s="79">
        <v>2955.3718199999998</v>
      </c>
      <c r="E15" s="79">
        <v>2738.4589599999999</v>
      </c>
      <c r="F15" s="79">
        <v>2674.2617</v>
      </c>
      <c r="G15" s="79">
        <v>2396.2998900000002</v>
      </c>
      <c r="H15" s="79">
        <v>2412.2401600000003</v>
      </c>
      <c r="I15" s="79">
        <v>2882.9226600000002</v>
      </c>
      <c r="J15" s="79">
        <v>2561.4897500000002</v>
      </c>
      <c r="K15" s="79">
        <v>2586.1551400000003</v>
      </c>
      <c r="L15" s="79">
        <v>2549.4341400000003</v>
      </c>
      <c r="M15" s="79">
        <v>2640.35419</v>
      </c>
      <c r="N15" s="80">
        <v>30219.986400000002</v>
      </c>
    </row>
    <row r="16" spans="1:14" x14ac:dyDescent="0.25">
      <c r="A16" s="75" t="str">
        <f>'[4]BASE TAB 6'!A16</f>
        <v>ESTACIONAMENTOS DE VEÍCULOS</v>
      </c>
      <c r="B16" s="79">
        <v>284.93232</v>
      </c>
      <c r="C16" s="79">
        <v>181.53422</v>
      </c>
      <c r="D16" s="79">
        <v>240.13612000000001</v>
      </c>
      <c r="E16" s="79">
        <v>219.23369</v>
      </c>
      <c r="F16" s="79">
        <v>211.17717999999999</v>
      </c>
      <c r="G16" s="79">
        <v>240.02807000000001</v>
      </c>
      <c r="H16" s="79">
        <v>224.55860000000001</v>
      </c>
      <c r="I16" s="79">
        <v>246.53395999999998</v>
      </c>
      <c r="J16" s="79">
        <v>234.98697000000001</v>
      </c>
      <c r="K16" s="79">
        <v>213.42992999999998</v>
      </c>
      <c r="L16" s="79">
        <v>234.47505999999998</v>
      </c>
      <c r="M16" s="79">
        <v>224.39682999999999</v>
      </c>
      <c r="N16" s="80">
        <v>2755.4229500000001</v>
      </c>
    </row>
    <row r="17" spans="1:14" x14ac:dyDescent="0.25">
      <c r="A17" s="75" t="str">
        <f>'[4]BASE TAB 6'!A17</f>
        <v>FUNERÁRIAS</v>
      </c>
      <c r="B17" s="79">
        <v>57.880949999999999</v>
      </c>
      <c r="C17" s="79">
        <v>37.371760000000002</v>
      </c>
      <c r="D17" s="79">
        <v>52.199930000000002</v>
      </c>
      <c r="E17" s="79">
        <v>49.531469999999999</v>
      </c>
      <c r="F17" s="79">
        <v>45.613519999999994</v>
      </c>
      <c r="G17" s="79">
        <v>52.592080000000003</v>
      </c>
      <c r="H17" s="79">
        <v>47.323180000000001</v>
      </c>
      <c r="I17" s="79">
        <v>52.434650000000005</v>
      </c>
      <c r="J17" s="79">
        <v>43.934599999999996</v>
      </c>
      <c r="K17" s="79">
        <v>45.30921</v>
      </c>
      <c r="L17" s="79">
        <v>68.048140000000004</v>
      </c>
      <c r="M17" s="79">
        <v>52.7956</v>
      </c>
      <c r="N17" s="80">
        <v>605.03508999999997</v>
      </c>
    </row>
    <row r="18" spans="1:14" x14ac:dyDescent="0.25">
      <c r="A18" s="75" t="str">
        <f>'[4]BASE TAB 6'!A18</f>
        <v>GRÁFICA E EDITORAÇÃO</v>
      </c>
      <c r="B18" s="79">
        <v>504.21244000000002</v>
      </c>
      <c r="C18" s="79">
        <v>259.56511999999998</v>
      </c>
      <c r="D18" s="79">
        <v>583.37781000000007</v>
      </c>
      <c r="E18" s="79">
        <v>526.15347999999994</v>
      </c>
      <c r="F18" s="79">
        <v>504.87852000000004</v>
      </c>
      <c r="G18" s="79">
        <v>415.51551000000001</v>
      </c>
      <c r="H18" s="79">
        <v>525.6104499999999</v>
      </c>
      <c r="I18" s="79">
        <v>569.72050999999999</v>
      </c>
      <c r="J18" s="79">
        <v>555.03561000000002</v>
      </c>
      <c r="K18" s="79">
        <v>945.94150999999999</v>
      </c>
      <c r="L18" s="79">
        <v>566.10235</v>
      </c>
      <c r="M18" s="79">
        <v>642.4846</v>
      </c>
      <c r="N18" s="80">
        <v>6598.5979099999995</v>
      </c>
    </row>
    <row r="19" spans="1:14" x14ac:dyDescent="0.25">
      <c r="A19" s="75" t="str">
        <f>'[4]BASE TAB 6'!A19</f>
        <v>HOTELARIA</v>
      </c>
      <c r="B19" s="79">
        <v>1597.8213400000002</v>
      </c>
      <c r="C19" s="79">
        <v>708.66102999999998</v>
      </c>
      <c r="D19" s="79">
        <v>1224.1302700000001</v>
      </c>
      <c r="E19" s="79">
        <v>1891.5486899999999</v>
      </c>
      <c r="F19" s="79">
        <v>1828.5488899999998</v>
      </c>
      <c r="G19" s="79">
        <v>1885.88149</v>
      </c>
      <c r="H19" s="79">
        <v>1781.0685000000001</v>
      </c>
      <c r="I19" s="79">
        <v>1686.0121399999998</v>
      </c>
      <c r="J19" s="79">
        <v>1931.9436499999999</v>
      </c>
      <c r="K19" s="79">
        <v>1631.71037</v>
      </c>
      <c r="L19" s="79">
        <v>1743.36734</v>
      </c>
      <c r="M19" s="79">
        <v>1930.76484</v>
      </c>
      <c r="N19" s="80">
        <v>19841.458549999999</v>
      </c>
    </row>
    <row r="20" spans="1:14" x14ac:dyDescent="0.25">
      <c r="A20" s="75" t="str">
        <f>'[4]BASE TAB 6'!A20</f>
        <v>IMOBILIÁRIA</v>
      </c>
      <c r="B20" s="79">
        <v>2048.1338300000002</v>
      </c>
      <c r="C20" s="79">
        <v>1582.4909</v>
      </c>
      <c r="D20" s="79">
        <v>1706.66056</v>
      </c>
      <c r="E20" s="79">
        <v>2015.38834</v>
      </c>
      <c r="F20" s="79">
        <v>1687.1482599999999</v>
      </c>
      <c r="G20" s="79">
        <v>2053.7728999999999</v>
      </c>
      <c r="H20" s="79">
        <v>1961.3126200000002</v>
      </c>
      <c r="I20" s="79">
        <v>1966.0313600000002</v>
      </c>
      <c r="J20" s="79">
        <v>1971.7260000000001</v>
      </c>
      <c r="K20" s="79">
        <v>2136.0673099999999</v>
      </c>
      <c r="L20" s="79">
        <v>2130.2824900000001</v>
      </c>
      <c r="M20" s="79">
        <v>2112.92688</v>
      </c>
      <c r="N20" s="80">
        <v>23371.941449999998</v>
      </c>
    </row>
    <row r="21" spans="1:14" x14ac:dyDescent="0.25">
      <c r="A21" s="75" t="str">
        <f>'[4]BASE TAB 6'!A21</f>
        <v>INFORMÁTICA</v>
      </c>
      <c r="B21" s="79">
        <v>7607.0472700000009</v>
      </c>
      <c r="C21" s="79">
        <v>4582.2938400000003</v>
      </c>
      <c r="D21" s="79">
        <v>7291.0764600000002</v>
      </c>
      <c r="E21" s="79">
        <v>6188.4733800000022</v>
      </c>
      <c r="F21" s="79">
        <v>7480.0314200000012</v>
      </c>
      <c r="G21" s="79">
        <v>7403.7033999999994</v>
      </c>
      <c r="H21" s="79">
        <v>6890.9058800000003</v>
      </c>
      <c r="I21" s="79">
        <v>7991.5040399999998</v>
      </c>
      <c r="J21" s="79">
        <v>5925.4918700000007</v>
      </c>
      <c r="K21" s="79">
        <v>8501.0033199999998</v>
      </c>
      <c r="L21" s="79">
        <v>8162.4857099999981</v>
      </c>
      <c r="M21" s="79">
        <v>6706.2237799999994</v>
      </c>
      <c r="N21" s="80">
        <v>84730.240369999985</v>
      </c>
    </row>
    <row r="22" spans="1:14" ht="21" x14ac:dyDescent="0.25">
      <c r="A22" s="75" t="str">
        <f>'[4]BASE TAB 6'!A22</f>
        <v>INSTITUIÇÕES FINANCEIRAS E DE SEGURO</v>
      </c>
      <c r="B22" s="79">
        <v>35991.325900000003</v>
      </c>
      <c r="C22" s="79">
        <v>27617.654780000001</v>
      </c>
      <c r="D22" s="79">
        <v>23722.196429999993</v>
      </c>
      <c r="E22" s="79">
        <v>27896.390179999999</v>
      </c>
      <c r="F22" s="79">
        <v>24417.553220000009</v>
      </c>
      <c r="G22" s="79">
        <v>25713.452760000004</v>
      </c>
      <c r="H22" s="79">
        <v>25022.515480000005</v>
      </c>
      <c r="I22" s="79">
        <v>26992.562219999996</v>
      </c>
      <c r="J22" s="79">
        <v>26275.30113</v>
      </c>
      <c r="K22" s="79">
        <v>25845.010340000008</v>
      </c>
      <c r="L22" s="79">
        <v>27261.007660000003</v>
      </c>
      <c r="M22" s="79">
        <v>26007.877350000002</v>
      </c>
      <c r="N22" s="80">
        <v>322762.84745000006</v>
      </c>
    </row>
    <row r="23" spans="1:14" x14ac:dyDescent="0.25">
      <c r="A23" s="75" t="str">
        <f>'[4]BASE TAB 6'!A23</f>
        <v>LAVANDERIAS</v>
      </c>
      <c r="B23" s="79">
        <v>102.4658</v>
      </c>
      <c r="C23" s="79">
        <v>20.400749999999999</v>
      </c>
      <c r="D23" s="79">
        <v>193.27267000000001</v>
      </c>
      <c r="E23" s="79">
        <v>139.20728</v>
      </c>
      <c r="F23" s="79">
        <v>111.54158</v>
      </c>
      <c r="G23" s="79">
        <v>117.31864999999999</v>
      </c>
      <c r="H23" s="79">
        <v>134.60974999999999</v>
      </c>
      <c r="I23" s="79">
        <v>184.56401</v>
      </c>
      <c r="J23" s="79">
        <v>128.89759000000001</v>
      </c>
      <c r="K23" s="79">
        <v>132.12458999999998</v>
      </c>
      <c r="L23" s="79">
        <v>114.91801</v>
      </c>
      <c r="M23" s="79">
        <v>121.30549000000001</v>
      </c>
      <c r="N23" s="80">
        <v>1500.6261700000002</v>
      </c>
    </row>
    <row r="24" spans="1:14" x14ac:dyDescent="0.25">
      <c r="A24" s="75" t="str">
        <f>'[4]BASE TAB 6'!A24</f>
        <v>LIMPEZA</v>
      </c>
      <c r="B24" s="79">
        <v>1733.7580500000001</v>
      </c>
      <c r="C24" s="79">
        <v>1637.8869399999999</v>
      </c>
      <c r="D24" s="79">
        <v>2375.5341100000001</v>
      </c>
      <c r="E24" s="79">
        <v>1852.6867400000001</v>
      </c>
      <c r="F24" s="79">
        <v>1904.6024199999999</v>
      </c>
      <c r="G24" s="79">
        <v>1799.59773</v>
      </c>
      <c r="H24" s="79">
        <v>1947.2864199999999</v>
      </c>
      <c r="I24" s="79">
        <v>1896.85699</v>
      </c>
      <c r="J24" s="79">
        <v>1546.5975900000001</v>
      </c>
      <c r="K24" s="79">
        <v>2030.4700600000001</v>
      </c>
      <c r="L24" s="79">
        <v>1889.57817</v>
      </c>
      <c r="M24" s="79">
        <v>1713.6805900000002</v>
      </c>
      <c r="N24" s="80">
        <v>22328.535809999998</v>
      </c>
    </row>
    <row r="25" spans="1:14" x14ac:dyDescent="0.25">
      <c r="A25" s="75" t="str">
        <f>'[4]BASE TAB 6'!A25</f>
        <v>LOCAÇÃO DE VEÍCULOS</v>
      </c>
      <c r="B25" s="79">
        <v>203.84419</v>
      </c>
      <c r="C25" s="79">
        <v>143.23962</v>
      </c>
      <c r="D25" s="79">
        <v>256.72126000000003</v>
      </c>
      <c r="E25" s="79">
        <v>177.58607999999998</v>
      </c>
      <c r="F25" s="79">
        <v>230.71879000000001</v>
      </c>
      <c r="G25" s="79">
        <v>196.28964999999999</v>
      </c>
      <c r="H25" s="79">
        <v>209.41691</v>
      </c>
      <c r="I25" s="79">
        <v>189.15577999999999</v>
      </c>
      <c r="J25" s="79">
        <v>176.28126999999998</v>
      </c>
      <c r="K25" s="79">
        <v>247.56232999999997</v>
      </c>
      <c r="L25" s="79">
        <v>156.26311999999999</v>
      </c>
      <c r="M25" s="79">
        <v>191.54928000000001</v>
      </c>
      <c r="N25" s="80">
        <v>2378.6282799999999</v>
      </c>
    </row>
    <row r="26" spans="1:14" x14ac:dyDescent="0.25">
      <c r="A26" s="75" t="str">
        <f>'[4]BASE TAB 6'!A26</f>
        <v>MANUTENÇÃO E ASSISTÊNCIA TÉCNICA</v>
      </c>
      <c r="B26" s="79">
        <v>2524.08</v>
      </c>
      <c r="C26" s="79">
        <v>1557.76559</v>
      </c>
      <c r="D26" s="79">
        <v>2754.5593399999998</v>
      </c>
      <c r="E26" s="79">
        <v>2217.0309400000001</v>
      </c>
      <c r="F26" s="79">
        <v>2936.1293599999999</v>
      </c>
      <c r="G26" s="79">
        <v>2410.1250499999996</v>
      </c>
      <c r="H26" s="79">
        <v>2042.3778</v>
      </c>
      <c r="I26" s="79">
        <v>2793.1271000000002</v>
      </c>
      <c r="J26" s="79">
        <v>2241.8539500000002</v>
      </c>
      <c r="K26" s="79">
        <v>2837.05987</v>
      </c>
      <c r="L26" s="79">
        <v>2756.5998199999999</v>
      </c>
      <c r="M26" s="79">
        <v>2529.6505400000001</v>
      </c>
      <c r="N26" s="80">
        <v>29600.359359999999</v>
      </c>
    </row>
    <row r="27" spans="1:14" x14ac:dyDescent="0.25">
      <c r="A27" s="75" t="str">
        <f>'[4]BASE TAB 6'!A27</f>
        <v>ÓTICAS</v>
      </c>
      <c r="B27" s="79">
        <v>6.9979199999999997</v>
      </c>
      <c r="C27" s="79">
        <v>3.4498099999999998</v>
      </c>
      <c r="D27" s="79">
        <v>4.8155000000000001</v>
      </c>
      <c r="E27" s="79">
        <v>7.7200000000000005E-2</v>
      </c>
      <c r="F27" s="79">
        <v>3.8027699999999998</v>
      </c>
      <c r="G27" s="79">
        <v>3.75393</v>
      </c>
      <c r="H27" s="79">
        <v>3.5280200000000002</v>
      </c>
      <c r="I27" s="79">
        <v>4.0961600000000002</v>
      </c>
      <c r="J27" s="79">
        <v>4.7296700000000005</v>
      </c>
      <c r="K27" s="79">
        <v>8.5844699999999996</v>
      </c>
      <c r="L27" s="79">
        <v>4.4851700000000001</v>
      </c>
      <c r="M27" s="79">
        <v>4.5006300000000001</v>
      </c>
      <c r="N27" s="80">
        <v>52.821249999999999</v>
      </c>
    </row>
    <row r="28" spans="1:14" x14ac:dyDescent="0.25">
      <c r="A28" s="75" t="str">
        <f>'[4]BASE TAB 6'!A28</f>
        <v>OUTROS SERVIÇOS</v>
      </c>
      <c r="B28" s="79">
        <v>5878.0546700000032</v>
      </c>
      <c r="C28" s="79">
        <v>4679.4282300000004</v>
      </c>
      <c r="D28" s="79">
        <v>7320.3632150000012</v>
      </c>
      <c r="E28" s="79">
        <v>5309.06095</v>
      </c>
      <c r="F28" s="79">
        <v>5617.3774099999991</v>
      </c>
      <c r="G28" s="79">
        <v>6385.0251599999992</v>
      </c>
      <c r="H28" s="79">
        <v>5454.9162000000006</v>
      </c>
      <c r="I28" s="79">
        <v>6226.0950800000001</v>
      </c>
      <c r="J28" s="79">
        <v>6497.2821499999973</v>
      </c>
      <c r="K28" s="79">
        <v>6199.866579999999</v>
      </c>
      <c r="L28" s="79">
        <v>5738.0022899999967</v>
      </c>
      <c r="M28" s="79">
        <v>7045.94157</v>
      </c>
      <c r="N28" s="80">
        <v>72351.41350499999</v>
      </c>
    </row>
    <row r="29" spans="1:14" s="30" customFormat="1" x14ac:dyDescent="0.25">
      <c r="A29" s="75" t="str">
        <f>'[4]BASE TAB 6'!A29</f>
        <v>OUTROS SETORES</v>
      </c>
      <c r="B29" s="79">
        <v>408.37347</v>
      </c>
      <c r="C29" s="79">
        <v>248.26482000000001</v>
      </c>
      <c r="D29" s="79">
        <v>419.59411</v>
      </c>
      <c r="E29" s="79">
        <v>342.40584999999999</v>
      </c>
      <c r="F29" s="79">
        <v>267.81453999999997</v>
      </c>
      <c r="G29" s="79">
        <v>376.95047999999997</v>
      </c>
      <c r="H29" s="79">
        <v>391.86205999999999</v>
      </c>
      <c r="I29" s="79">
        <v>487.52251000000001</v>
      </c>
      <c r="J29" s="79">
        <v>358.30528999999996</v>
      </c>
      <c r="K29" s="79">
        <v>320.00063</v>
      </c>
      <c r="L29" s="79">
        <v>493.21227000000005</v>
      </c>
      <c r="M29" s="79">
        <v>454.81339000000003</v>
      </c>
      <c r="N29" s="80">
        <v>4569.11942</v>
      </c>
    </row>
    <row r="30" spans="1:14" s="30" customFormat="1" x14ac:dyDescent="0.25">
      <c r="A30" s="75" t="str">
        <f>'[4]BASE TAB 6'!A30</f>
        <v>PUBLICIDADE</v>
      </c>
      <c r="B30" s="79">
        <v>1530.66543</v>
      </c>
      <c r="C30" s="79">
        <v>1068.7633999999998</v>
      </c>
      <c r="D30" s="79">
        <v>1533.0650000000001</v>
      </c>
      <c r="E30" s="79">
        <v>1434.06726</v>
      </c>
      <c r="F30" s="79">
        <v>1411.4042099999999</v>
      </c>
      <c r="G30" s="79">
        <v>1505.8928500000002</v>
      </c>
      <c r="H30" s="79">
        <v>1677.9168</v>
      </c>
      <c r="I30" s="79">
        <v>1463.94876</v>
      </c>
      <c r="J30" s="79">
        <v>1536.48974</v>
      </c>
      <c r="K30" s="79">
        <v>1937.6026000000002</v>
      </c>
      <c r="L30" s="79">
        <v>1153.6082200000001</v>
      </c>
      <c r="M30" s="79">
        <v>1472.11718</v>
      </c>
      <c r="N30" s="80">
        <v>17725.541450000004</v>
      </c>
    </row>
    <row r="31" spans="1:14" s="30" customFormat="1" x14ac:dyDescent="0.25">
      <c r="A31" s="75" t="str">
        <f>'[4]BASE TAB 6'!A31</f>
        <v xml:space="preserve">REPARAÇÃO DE VEÍCULOS </v>
      </c>
      <c r="B31" s="79">
        <v>1653.42643</v>
      </c>
      <c r="C31" s="79">
        <v>1202.4803400000001</v>
      </c>
      <c r="D31" s="79">
        <v>1528.0339899999999</v>
      </c>
      <c r="E31" s="79">
        <v>1486.6237699999999</v>
      </c>
      <c r="F31" s="79">
        <v>1328.12742</v>
      </c>
      <c r="G31" s="79">
        <v>1625.59133</v>
      </c>
      <c r="H31" s="79">
        <v>1714.03468</v>
      </c>
      <c r="I31" s="79">
        <v>1771.41165</v>
      </c>
      <c r="J31" s="79">
        <v>1692.93272</v>
      </c>
      <c r="K31" s="79">
        <v>1689.2449299999998</v>
      </c>
      <c r="L31" s="79">
        <v>1691.8336899999999</v>
      </c>
      <c r="M31" s="79">
        <v>1581.8504499999999</v>
      </c>
      <c r="N31" s="80">
        <v>18965.591399999998</v>
      </c>
    </row>
    <row r="32" spans="1:14" s="30" customFormat="1" x14ac:dyDescent="0.25">
      <c r="A32" s="75" t="str">
        <f>'[4]BASE TAB 6'!A32</f>
        <v>REPRESENTAÇÃO COMERCIAL</v>
      </c>
      <c r="B32" s="79">
        <v>370.19190000000003</v>
      </c>
      <c r="C32" s="79">
        <v>344.82234000000005</v>
      </c>
      <c r="D32" s="79">
        <v>394.13809000000003</v>
      </c>
      <c r="E32" s="79">
        <v>378.07640999999995</v>
      </c>
      <c r="F32" s="79">
        <v>335.20389</v>
      </c>
      <c r="G32" s="79">
        <v>371.49421999999998</v>
      </c>
      <c r="H32" s="79">
        <v>385.78646999999995</v>
      </c>
      <c r="I32" s="79">
        <v>447.24113</v>
      </c>
      <c r="J32" s="79">
        <v>367.41859000000005</v>
      </c>
      <c r="K32" s="79">
        <v>401.13423999999998</v>
      </c>
      <c r="L32" s="79">
        <v>332.69933000000003</v>
      </c>
      <c r="M32" s="79">
        <v>413.28984000000003</v>
      </c>
      <c r="N32" s="80">
        <v>4541.4964499999996</v>
      </c>
    </row>
    <row r="33" spans="1:14" s="30" customFormat="1" x14ac:dyDescent="0.25">
      <c r="A33" s="75" t="str">
        <f>'[4]BASE TAB 6'!A33</f>
        <v>SANEAMENTO BÁSICO</v>
      </c>
      <c r="B33" s="79">
        <v>625.15242000000001</v>
      </c>
      <c r="C33" s="79">
        <v>379.84237999999999</v>
      </c>
      <c r="D33" s="79">
        <v>371.88400999999999</v>
      </c>
      <c r="E33" s="79">
        <v>532.12743999999998</v>
      </c>
      <c r="F33" s="79">
        <v>1340.6886000000002</v>
      </c>
      <c r="G33" s="79">
        <v>195.53503000000001</v>
      </c>
      <c r="H33" s="79">
        <v>514.59299999999996</v>
      </c>
      <c r="I33" s="79">
        <v>669.7825600000001</v>
      </c>
      <c r="J33" s="79">
        <v>784.95232999999996</v>
      </c>
      <c r="K33" s="79">
        <v>512.46493999999996</v>
      </c>
      <c r="L33" s="79">
        <v>715.00243999999998</v>
      </c>
      <c r="M33" s="79">
        <v>636.77250000000004</v>
      </c>
      <c r="N33" s="80">
        <v>7278.7976500000004</v>
      </c>
    </row>
    <row r="34" spans="1:14" s="30" customFormat="1" x14ac:dyDescent="0.25">
      <c r="A34" s="75" t="str">
        <f>'[4]BASE TAB 6'!A34</f>
        <v>SAÚDE E VETERINÁRIA</v>
      </c>
      <c r="B34" s="79">
        <v>5452.5201800000004</v>
      </c>
      <c r="C34" s="79">
        <v>4965.0656300000001</v>
      </c>
      <c r="D34" s="79">
        <v>5359.2134599999999</v>
      </c>
      <c r="E34" s="79">
        <v>5636.2390000000005</v>
      </c>
      <c r="F34" s="79">
        <v>5840.6696600000014</v>
      </c>
      <c r="G34" s="79">
        <v>5836.5993399999988</v>
      </c>
      <c r="H34" s="79">
        <v>6107.1061</v>
      </c>
      <c r="I34" s="79">
        <v>6622.7004699999989</v>
      </c>
      <c r="J34" s="79">
        <v>6277.7333500000004</v>
      </c>
      <c r="K34" s="79">
        <v>6173.0876300000027</v>
      </c>
      <c r="L34" s="79">
        <v>6584.7664300000006</v>
      </c>
      <c r="M34" s="79">
        <v>6635.2022399999996</v>
      </c>
      <c r="N34" s="80">
        <v>71490.903489999997</v>
      </c>
    </row>
    <row r="35" spans="1:14" s="30" customFormat="1" x14ac:dyDescent="0.25">
      <c r="A35" s="75" t="str">
        <f>'[4]BASE TAB 6'!A35</f>
        <v>SEGURANÇA</v>
      </c>
      <c r="B35" s="79">
        <v>1140.73722</v>
      </c>
      <c r="C35" s="79">
        <v>1271.42974</v>
      </c>
      <c r="D35" s="79">
        <v>1597.3943400000001</v>
      </c>
      <c r="E35" s="79">
        <v>1468.89093</v>
      </c>
      <c r="F35" s="79">
        <v>1783.32952</v>
      </c>
      <c r="G35" s="79">
        <v>1703.5424499999999</v>
      </c>
      <c r="H35" s="79">
        <v>1793.8947700000001</v>
      </c>
      <c r="I35" s="79">
        <v>1931.8524399999999</v>
      </c>
      <c r="J35" s="79">
        <v>1614.42749</v>
      </c>
      <c r="K35" s="79">
        <v>2039.1226299999998</v>
      </c>
      <c r="L35" s="79">
        <v>1692.4541299999999</v>
      </c>
      <c r="M35" s="79">
        <v>1854.9858999999999</v>
      </c>
      <c r="N35" s="80">
        <v>19892.061559999995</v>
      </c>
    </row>
    <row r="36" spans="1:14" s="30" customFormat="1" x14ac:dyDescent="0.25">
      <c r="A36" s="75" t="str">
        <f>'[4]BASE TAB 6'!A36</f>
        <v>SERVIÇO PÚBLICO</v>
      </c>
      <c r="B36" s="79">
        <v>18.191759999999999</v>
      </c>
      <c r="C36" s="79">
        <v>26.445930000000001</v>
      </c>
      <c r="D36" s="79">
        <v>30.092749999999999</v>
      </c>
      <c r="E36" s="79">
        <v>26.830509999999997</v>
      </c>
      <c r="F36" s="79">
        <v>44.411709999999999</v>
      </c>
      <c r="G36" s="79">
        <v>25.33145</v>
      </c>
      <c r="H36" s="79">
        <v>37.723819999999996</v>
      </c>
      <c r="I36" s="79">
        <v>63.18168</v>
      </c>
      <c r="J36" s="79">
        <v>54.122019999999999</v>
      </c>
      <c r="K36" s="79">
        <v>33.285629999999998</v>
      </c>
      <c r="L36" s="79">
        <v>37.444110000000002</v>
      </c>
      <c r="M36" s="79">
        <v>32.918980000000005</v>
      </c>
      <c r="N36" s="80">
        <v>429.98035000000004</v>
      </c>
    </row>
    <row r="37" spans="1:14" s="30" customFormat="1" x14ac:dyDescent="0.25">
      <c r="A37" s="75" t="str">
        <f>'[4]BASE TAB 6'!A37</f>
        <v>TRANSPORTE</v>
      </c>
      <c r="B37" s="79">
        <v>1793.14912</v>
      </c>
      <c r="C37" s="79">
        <v>996.05597999999998</v>
      </c>
      <c r="D37" s="79">
        <v>1529.2103300000001</v>
      </c>
      <c r="E37" s="79">
        <v>1412.08447</v>
      </c>
      <c r="F37" s="79">
        <v>1686.13356</v>
      </c>
      <c r="G37" s="79">
        <v>1494.84007</v>
      </c>
      <c r="H37" s="79">
        <v>1626.0218799999998</v>
      </c>
      <c r="I37" s="79">
        <v>2054.2273799999998</v>
      </c>
      <c r="J37" s="79">
        <v>1545.77801</v>
      </c>
      <c r="K37" s="79">
        <v>1775.55477</v>
      </c>
      <c r="L37" s="79">
        <v>1834.33791</v>
      </c>
      <c r="M37" s="79">
        <v>1537.7825700000001</v>
      </c>
      <c r="N37" s="80">
        <v>19285.176049999998</v>
      </c>
    </row>
    <row r="38" spans="1:14" s="30" customFormat="1" x14ac:dyDescent="0.25">
      <c r="A38" s="75" t="str">
        <f>'[4]BASE TAB 6'!A38</f>
        <v>TURISMO</v>
      </c>
      <c r="B38" s="79">
        <v>725.49473999999998</v>
      </c>
      <c r="C38" s="79">
        <v>758.43263999999999</v>
      </c>
      <c r="D38" s="79">
        <v>748.10159999999996</v>
      </c>
      <c r="E38" s="79">
        <v>565.06346999999994</v>
      </c>
      <c r="F38" s="79">
        <v>654.58515</v>
      </c>
      <c r="G38" s="79">
        <v>575.40820999999994</v>
      </c>
      <c r="H38" s="79">
        <v>570.87644999999998</v>
      </c>
      <c r="I38" s="79">
        <v>952.61363000000006</v>
      </c>
      <c r="J38" s="79">
        <v>643.48304000000007</v>
      </c>
      <c r="K38" s="79">
        <v>624.33699000000001</v>
      </c>
      <c r="L38" s="79">
        <v>1343.56996</v>
      </c>
      <c r="M38" s="79">
        <v>712.45438999999999</v>
      </c>
      <c r="N38" s="80">
        <v>8874.4202699999987</v>
      </c>
    </row>
    <row r="39" spans="1:14" s="30" customFormat="1" x14ac:dyDescent="0.25">
      <c r="A39" s="75" t="str">
        <f>'[4]BASE TAB 6'!A39</f>
        <v>VÍDEO, FOTO E SIMILARES</v>
      </c>
      <c r="B39" s="79">
        <v>419.41631000000001</v>
      </c>
      <c r="C39" s="79">
        <v>336.34189000000003</v>
      </c>
      <c r="D39" s="79">
        <v>329.44736</v>
      </c>
      <c r="E39" s="79">
        <v>318.32519000000002</v>
      </c>
      <c r="F39" s="79">
        <v>352.31477000000001</v>
      </c>
      <c r="G39" s="79">
        <v>518.10953000000006</v>
      </c>
      <c r="H39" s="79">
        <v>676.48120999999992</v>
      </c>
      <c r="I39" s="79">
        <v>582.01745999999991</v>
      </c>
      <c r="J39" s="79">
        <v>344.84937000000002</v>
      </c>
      <c r="K39" s="79">
        <v>721.20332999999994</v>
      </c>
      <c r="L39" s="79">
        <v>346.22634000000005</v>
      </c>
      <c r="M39" s="79">
        <v>315.21947999999998</v>
      </c>
      <c r="N39" s="80">
        <v>5259.9522400000005</v>
      </c>
    </row>
    <row r="40" spans="1:14" s="50" customFormat="1" ht="13.8" thickBot="1" x14ac:dyDescent="0.3">
      <c r="A40" s="49" t="s">
        <v>33</v>
      </c>
      <c r="B40" s="69">
        <v>88214.813500000033</v>
      </c>
      <c r="C40" s="69">
        <v>66673.293890000001</v>
      </c>
      <c r="D40" s="69">
        <v>77826.605564999976</v>
      </c>
      <c r="E40" s="69">
        <v>77504.108090000023</v>
      </c>
      <c r="F40" s="69">
        <v>76824.490070000014</v>
      </c>
      <c r="G40" s="69">
        <v>77105.422559999992</v>
      </c>
      <c r="H40" s="69">
        <v>76541.382269999987</v>
      </c>
      <c r="I40" s="69">
        <v>84636.353340000001</v>
      </c>
      <c r="J40" s="69">
        <v>77334.043380000017</v>
      </c>
      <c r="K40" s="69">
        <v>83178.297080000004</v>
      </c>
      <c r="L40" s="69">
        <v>83135.680699999983</v>
      </c>
      <c r="M40" s="69">
        <v>80103.274820000006</v>
      </c>
      <c r="N40" s="69">
        <f>SUM(N4:N39)</f>
        <v>949077.76526499982</v>
      </c>
    </row>
    <row r="41" spans="1:14" s="40" customFormat="1" ht="13.5" customHeight="1" thickTop="1" x14ac:dyDescent="0.25">
      <c r="A41" s="278" t="s">
        <v>89</v>
      </c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</row>
    <row r="42" spans="1:14" x14ac:dyDescent="0.25">
      <c r="A42" s="275"/>
      <c r="B42" s="275"/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</row>
    <row r="43" spans="1:14" x14ac:dyDescent="0.25">
      <c r="A43" s="6" t="s">
        <v>86</v>
      </c>
      <c r="B43"/>
      <c r="C43"/>
      <c r="D43"/>
      <c r="E43" s="17"/>
      <c r="F43" s="17"/>
      <c r="G43" s="41"/>
      <c r="H43" s="17"/>
      <c r="I43" s="17"/>
      <c r="J43" s="42"/>
      <c r="K43" s="17"/>
      <c r="L43" s="17"/>
      <c r="M43" s="17"/>
      <c r="N43" s="17"/>
    </row>
    <row r="44" spans="1:14" x14ac:dyDescent="0.25">
      <c r="F44" s="43"/>
      <c r="G44" s="44"/>
    </row>
    <row r="45" spans="1:14" x14ac:dyDescent="0.25">
      <c r="B45" s="43"/>
      <c r="C45" s="43"/>
      <c r="D45" s="43"/>
      <c r="E45" s="45"/>
      <c r="F45" s="45"/>
      <c r="G45" s="46"/>
      <c r="H45" s="43"/>
      <c r="I45" s="43"/>
      <c r="J45" s="43"/>
      <c r="K45" s="43"/>
      <c r="L45" s="43"/>
      <c r="M45" s="43"/>
      <c r="N45" s="43"/>
    </row>
    <row r="46" spans="1:14" x14ac:dyDescent="0.25">
      <c r="B46" s="43"/>
      <c r="C46" s="31"/>
      <c r="F46" s="43"/>
      <c r="G46" s="31"/>
      <c r="H46" s="43"/>
    </row>
    <row r="47" spans="1:14" x14ac:dyDescent="0.25">
      <c r="C47" s="31"/>
    </row>
    <row r="48" spans="1:14" x14ac:dyDescent="0.25">
      <c r="C48" s="31"/>
    </row>
    <row r="49" spans="3:3" x14ac:dyDescent="0.25">
      <c r="C49" s="31"/>
    </row>
    <row r="50" spans="3:3" x14ac:dyDescent="0.25">
      <c r="C50" s="31"/>
    </row>
    <row r="51" spans="3:3" x14ac:dyDescent="0.25">
      <c r="C51" s="31"/>
    </row>
    <row r="52" spans="3:3" x14ac:dyDescent="0.25">
      <c r="C52" s="31"/>
    </row>
    <row r="53" spans="3:3" x14ac:dyDescent="0.25">
      <c r="C53" s="31"/>
    </row>
    <row r="54" spans="3:3" x14ac:dyDescent="0.25">
      <c r="C54" s="31"/>
    </row>
    <row r="55" spans="3:3" x14ac:dyDescent="0.25">
      <c r="C55" s="31"/>
    </row>
    <row r="56" spans="3:3" x14ac:dyDescent="0.25">
      <c r="C56" s="31"/>
    </row>
    <row r="57" spans="3:3" x14ac:dyDescent="0.25">
      <c r="C57" s="31"/>
    </row>
    <row r="58" spans="3:3" x14ac:dyDescent="0.25">
      <c r="C58" s="31"/>
    </row>
    <row r="59" spans="3:3" x14ac:dyDescent="0.25">
      <c r="C59" s="31"/>
    </row>
    <row r="60" spans="3:3" x14ac:dyDescent="0.25">
      <c r="C60" s="31"/>
    </row>
    <row r="61" spans="3:3" x14ac:dyDescent="0.25">
      <c r="C61" s="31"/>
    </row>
    <row r="62" spans="3:3" x14ac:dyDescent="0.25">
      <c r="C62" s="31"/>
    </row>
    <row r="63" spans="3:3" x14ac:dyDescent="0.25">
      <c r="C63" s="31"/>
    </row>
    <row r="64" spans="3:3" x14ac:dyDescent="0.25">
      <c r="C64" s="31"/>
    </row>
    <row r="65" spans="3:3" x14ac:dyDescent="0.25">
      <c r="C65" s="31"/>
    </row>
    <row r="66" spans="3:3" x14ac:dyDescent="0.25">
      <c r="C66" s="31"/>
    </row>
    <row r="67" spans="3:3" x14ac:dyDescent="0.25">
      <c r="C67" s="31"/>
    </row>
    <row r="68" spans="3:3" x14ac:dyDescent="0.25">
      <c r="C68" s="31"/>
    </row>
    <row r="69" spans="3:3" x14ac:dyDescent="0.25">
      <c r="C69" s="31"/>
    </row>
    <row r="70" spans="3:3" x14ac:dyDescent="0.25">
      <c r="C70" s="31"/>
    </row>
    <row r="71" spans="3:3" x14ac:dyDescent="0.25">
      <c r="C71" s="31"/>
    </row>
    <row r="72" spans="3:3" x14ac:dyDescent="0.25">
      <c r="C72" s="31"/>
    </row>
    <row r="73" spans="3:3" x14ac:dyDescent="0.25">
      <c r="C73" s="31"/>
    </row>
    <row r="74" spans="3:3" x14ac:dyDescent="0.25">
      <c r="C74" s="31"/>
    </row>
    <row r="75" spans="3:3" x14ac:dyDescent="0.25">
      <c r="C75" s="31"/>
    </row>
    <row r="76" spans="3:3" x14ac:dyDescent="0.25">
      <c r="C76" s="31"/>
    </row>
    <row r="77" spans="3:3" x14ac:dyDescent="0.25">
      <c r="C77" s="31"/>
    </row>
    <row r="78" spans="3:3" x14ac:dyDescent="0.25">
      <c r="C78" s="31"/>
    </row>
    <row r="79" spans="3:3" x14ac:dyDescent="0.25">
      <c r="C79" s="31"/>
    </row>
    <row r="80" spans="3:3" x14ac:dyDescent="0.25">
      <c r="C80" s="31"/>
    </row>
    <row r="81" spans="3:3" x14ac:dyDescent="0.25">
      <c r="C81" s="31"/>
    </row>
  </sheetData>
  <mergeCells count="1">
    <mergeCell ref="A41:N42"/>
  </mergeCells>
  <phoneticPr fontId="11" type="noConversion"/>
  <pageMargins left="0.21" right="0.2" top="0.21" bottom="0.21" header="0.23" footer="0.49212598499999999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15</vt:i4>
      </vt:variant>
    </vt:vector>
  </HeadingPairs>
  <TitlesOfParts>
    <vt:vector size="29" baseType="lpstr">
      <vt:lpstr>TAB_1</vt:lpstr>
      <vt:lpstr>TAB_2</vt:lpstr>
      <vt:lpstr>ICMS</vt:lpstr>
      <vt:lpstr>ICMS_At_2010</vt:lpstr>
      <vt:lpstr>ICMS_At_2011</vt:lpstr>
      <vt:lpstr>ICMS_At_2012</vt:lpstr>
      <vt:lpstr>TABELA 6.1_2010</vt:lpstr>
      <vt:lpstr>TABELA 6.2_2011</vt:lpstr>
      <vt:lpstr>TABELA 6.3_2012</vt:lpstr>
      <vt:lpstr>ICMS_At_2021</vt:lpstr>
      <vt:lpstr>ICMS_At_2022 </vt:lpstr>
      <vt:lpstr>ISS</vt:lpstr>
      <vt:lpstr>ISS_At_2021</vt:lpstr>
      <vt:lpstr>ISS_At_2022 </vt:lpstr>
      <vt:lpstr>ICMS!Area_de_impressao</vt:lpstr>
      <vt:lpstr>ICMS_At_2010!Area_de_impressao</vt:lpstr>
      <vt:lpstr>ICMS_At_2011!Area_de_impressao</vt:lpstr>
      <vt:lpstr>ICMS_At_2021!Area_de_impressao</vt:lpstr>
      <vt:lpstr>'ICMS_At_2022 '!Area_de_impressao</vt:lpstr>
      <vt:lpstr>ISS!Area_de_impressao</vt:lpstr>
      <vt:lpstr>ISS_At_2021!Area_de_impressao</vt:lpstr>
      <vt:lpstr>'ISS_At_2022 '!Area_de_impressao</vt:lpstr>
      <vt:lpstr>TAB_2!Area_de_impressao</vt:lpstr>
      <vt:lpstr>'TABELA 6.1_2010'!Area_de_impressao</vt:lpstr>
      <vt:lpstr>'TABELA 6.2_2011'!Area_de_impressao</vt:lpstr>
      <vt:lpstr>ICMS!Titulos_de_impressao</vt:lpstr>
      <vt:lpstr>ISS!Titulos_de_impressao</vt:lpstr>
      <vt:lpstr>TAB_1!Titulos_de_impressao</vt:lpstr>
      <vt:lpstr>TAB_2!Titulos_de_impressao</vt:lpstr>
    </vt:vector>
  </TitlesOfParts>
  <Company>SEFP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acportugal</dc:creator>
  <cp:lastModifiedBy>Kátia Andréa Lobo Leite</cp:lastModifiedBy>
  <cp:lastPrinted>2022-08-17T17:18:53Z</cp:lastPrinted>
  <dcterms:created xsi:type="dcterms:W3CDTF">2009-02-12T18:51:07Z</dcterms:created>
  <dcterms:modified xsi:type="dcterms:W3CDTF">2022-10-21T18:08:57Z</dcterms:modified>
</cp:coreProperties>
</file>