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iz.moraes\AppData\Local\Microsoft\Windows\INetCache\Content.Outlook\2U9OZGEJ\"/>
    </mc:Choice>
  </mc:AlternateContent>
  <bookViews>
    <workbookView xWindow="0" yWindow="0" windowWidth="23970" windowHeight="6030"/>
  </bookViews>
  <sheets>
    <sheet name="OCA" sheetId="1" r:id="rId1"/>
  </sheets>
  <definedNames>
    <definedName name="_xlnm.Print_Area" localSheetId="0">OCA!$A$1:$F$417</definedName>
  </definedNames>
  <calcPr calcId="162913"/>
  <customWorkbookViews>
    <customWorkbookView name="ieda.leite - Modo de exibição pessoal" guid="{14C46D24-166A-4AEF-8C32-1AF759E104A2}" mergeInterval="0" personalView="1" maximized="1" windowWidth="1020" windowHeight="569" activeSheetId="1"/>
    <customWorkbookView name="anita.neves - Modo de exibição pessoal" guid="{1B7F6D3A-CDE9-4228-95DE-A789DEB98A34}" mergeInterval="0" personalView="1" maximized="1" windowWidth="796" windowHeight="375" activeSheetId="1"/>
    <customWorkbookView name="barao.silva - Modo de exibição pessoal" guid="{E6A20285-EBE3-4E8C-8135-B113C08CC9AD}" mergeInterval="0" personalView="1" maximized="1" windowWidth="796" windowHeight="463" activeSheetId="1"/>
    <customWorkbookView name="raimundo.silva - Modo de exibição pessoal" guid="{A0382006-4A22-4EE1-B560-98B092724398}" mergeInterval="0" personalView="1" maximized="1" windowWidth="796" windowHeight="384" activeSheetId="1"/>
  </customWorkbookViews>
</workbook>
</file>

<file path=xl/calcChain.xml><?xml version="1.0" encoding="utf-8"?>
<calcChain xmlns="http://schemas.openxmlformats.org/spreadsheetml/2006/main">
  <c r="C26" i="1" l="1"/>
  <c r="E374" i="1" l="1"/>
  <c r="C374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210" i="1"/>
  <c r="E211" i="1"/>
  <c r="E212" i="1"/>
  <c r="E204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81" i="1"/>
  <c r="C332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217" i="1"/>
  <c r="E217" i="1"/>
  <c r="B332" i="1"/>
  <c r="D332" i="1"/>
  <c r="B366" i="1"/>
  <c r="B368" i="1" s="1"/>
  <c r="C366" i="1"/>
  <c r="D366" i="1"/>
  <c r="B199" i="1"/>
  <c r="C199" i="1"/>
  <c r="D199" i="1"/>
  <c r="D172" i="1"/>
  <c r="B172" i="1"/>
  <c r="C172" i="1"/>
  <c r="D63" i="1"/>
  <c r="C63" i="1"/>
  <c r="B6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B50" i="1"/>
  <c r="C50" i="1"/>
  <c r="D50" i="1"/>
  <c r="E54" i="1"/>
  <c r="F54" i="1"/>
  <c r="E55" i="1"/>
  <c r="F55" i="1"/>
  <c r="E56" i="1"/>
  <c r="F56" i="1"/>
  <c r="E57" i="1"/>
  <c r="F57" i="1"/>
  <c r="B58" i="1"/>
  <c r="C58" i="1"/>
  <c r="D58" i="1"/>
  <c r="E62" i="1"/>
  <c r="E63" i="1" s="1"/>
  <c r="F62" i="1"/>
  <c r="E67" i="1"/>
  <c r="F67" i="1"/>
  <c r="E68" i="1"/>
  <c r="F68" i="1"/>
  <c r="E69" i="1"/>
  <c r="F69" i="1"/>
  <c r="E70" i="1"/>
  <c r="F70" i="1"/>
  <c r="E71" i="1"/>
  <c r="F71" i="1"/>
  <c r="E72" i="1"/>
  <c r="F72" i="1"/>
  <c r="B73" i="1"/>
  <c r="C73" i="1"/>
  <c r="D73" i="1"/>
  <c r="E77" i="1"/>
  <c r="F77" i="1"/>
  <c r="E78" i="1"/>
  <c r="F78" i="1"/>
  <c r="E79" i="1"/>
  <c r="F79" i="1"/>
  <c r="E80" i="1"/>
  <c r="F80" i="1"/>
  <c r="E81" i="1"/>
  <c r="F81" i="1"/>
  <c r="E82" i="1"/>
  <c r="F82" i="1"/>
  <c r="E83" i="1"/>
  <c r="F83" i="1"/>
  <c r="E84" i="1"/>
  <c r="F84" i="1"/>
  <c r="E85" i="1"/>
  <c r="F85" i="1"/>
  <c r="E86" i="1"/>
  <c r="F86" i="1"/>
  <c r="E87" i="1"/>
  <c r="F87" i="1"/>
  <c r="E88" i="1"/>
  <c r="F88" i="1"/>
  <c r="E89" i="1"/>
  <c r="F89" i="1"/>
  <c r="E90" i="1"/>
  <c r="F90" i="1"/>
  <c r="E91" i="1"/>
  <c r="F91" i="1"/>
  <c r="E92" i="1"/>
  <c r="F92" i="1"/>
  <c r="E93" i="1"/>
  <c r="F93" i="1"/>
  <c r="E94" i="1"/>
  <c r="F94" i="1"/>
  <c r="E95" i="1"/>
  <c r="F95" i="1"/>
  <c r="E96" i="1"/>
  <c r="F96" i="1"/>
  <c r="E97" i="1"/>
  <c r="F97" i="1"/>
  <c r="E98" i="1"/>
  <c r="F98" i="1"/>
  <c r="E99" i="1"/>
  <c r="F99" i="1"/>
  <c r="E100" i="1"/>
  <c r="F100" i="1"/>
  <c r="E101" i="1"/>
  <c r="F101" i="1"/>
  <c r="E102" i="1"/>
  <c r="F102" i="1"/>
  <c r="E103" i="1"/>
  <c r="F103" i="1"/>
  <c r="E104" i="1"/>
  <c r="F104" i="1"/>
  <c r="E105" i="1"/>
  <c r="F105" i="1"/>
  <c r="E106" i="1"/>
  <c r="F106" i="1"/>
  <c r="E107" i="1"/>
  <c r="F107" i="1"/>
  <c r="E108" i="1"/>
  <c r="F108" i="1"/>
  <c r="E109" i="1"/>
  <c r="F109" i="1"/>
  <c r="E110" i="1"/>
  <c r="F110" i="1"/>
  <c r="E111" i="1"/>
  <c r="F111" i="1"/>
  <c r="E112" i="1"/>
  <c r="F112" i="1"/>
  <c r="E113" i="1"/>
  <c r="F113" i="1"/>
  <c r="E114" i="1"/>
  <c r="F114" i="1"/>
  <c r="E115" i="1"/>
  <c r="F115" i="1"/>
  <c r="E116" i="1"/>
  <c r="F116" i="1"/>
  <c r="E117" i="1"/>
  <c r="F117" i="1"/>
  <c r="E118" i="1"/>
  <c r="F118" i="1"/>
  <c r="E119" i="1"/>
  <c r="F119" i="1"/>
  <c r="E120" i="1"/>
  <c r="F120" i="1"/>
  <c r="E121" i="1"/>
  <c r="F121" i="1"/>
  <c r="E122" i="1"/>
  <c r="F122" i="1"/>
  <c r="E123" i="1"/>
  <c r="F123" i="1"/>
  <c r="E124" i="1"/>
  <c r="F124" i="1"/>
  <c r="E125" i="1"/>
  <c r="F125" i="1"/>
  <c r="E126" i="1"/>
  <c r="F126" i="1"/>
  <c r="E127" i="1"/>
  <c r="F127" i="1"/>
  <c r="E128" i="1"/>
  <c r="F128" i="1"/>
  <c r="E129" i="1"/>
  <c r="F129" i="1"/>
  <c r="E130" i="1"/>
  <c r="F130" i="1"/>
  <c r="E131" i="1"/>
  <c r="F131" i="1"/>
  <c r="E132" i="1"/>
  <c r="F132" i="1"/>
  <c r="E133" i="1"/>
  <c r="F133" i="1"/>
  <c r="E134" i="1"/>
  <c r="F134" i="1"/>
  <c r="B135" i="1"/>
  <c r="C135" i="1"/>
  <c r="D135" i="1"/>
  <c r="E139" i="1"/>
  <c r="F139" i="1"/>
  <c r="E140" i="1"/>
  <c r="F140" i="1"/>
  <c r="E141" i="1"/>
  <c r="F141" i="1"/>
  <c r="E142" i="1"/>
  <c r="F142" i="1"/>
  <c r="E143" i="1"/>
  <c r="F143" i="1"/>
  <c r="E144" i="1"/>
  <c r="F144" i="1"/>
  <c r="E145" i="1"/>
  <c r="F145" i="1"/>
  <c r="E146" i="1"/>
  <c r="F146" i="1"/>
  <c r="E147" i="1"/>
  <c r="F147" i="1"/>
  <c r="E148" i="1"/>
  <c r="F148" i="1"/>
  <c r="E149" i="1"/>
  <c r="F149" i="1"/>
  <c r="E150" i="1"/>
  <c r="F150" i="1"/>
  <c r="E151" i="1"/>
  <c r="F151" i="1"/>
  <c r="E152" i="1"/>
  <c r="F152" i="1"/>
  <c r="E153" i="1"/>
  <c r="F153" i="1"/>
  <c r="E154" i="1"/>
  <c r="F154" i="1"/>
  <c r="E155" i="1"/>
  <c r="F155" i="1"/>
  <c r="E156" i="1"/>
  <c r="F156" i="1"/>
  <c r="E157" i="1"/>
  <c r="F157" i="1"/>
  <c r="F26" i="1"/>
  <c r="E375" i="1"/>
  <c r="E209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36" i="1"/>
  <c r="E336" i="1"/>
  <c r="F210" i="1"/>
  <c r="F211" i="1"/>
  <c r="F212" i="1"/>
  <c r="F209" i="1"/>
  <c r="B213" i="1"/>
  <c r="C213" i="1"/>
  <c r="D213" i="1"/>
  <c r="D368" i="1" s="1"/>
  <c r="C205" i="1"/>
  <c r="F204" i="1"/>
  <c r="F203" i="1"/>
  <c r="E203" i="1"/>
  <c r="F182" i="1"/>
  <c r="F183" i="1"/>
  <c r="F184" i="1"/>
  <c r="F185" i="1"/>
  <c r="F186" i="1"/>
  <c r="F187" i="1"/>
  <c r="F188" i="1"/>
  <c r="F189" i="1"/>
  <c r="F190" i="1"/>
  <c r="F191" i="1"/>
  <c r="F195" i="1"/>
  <c r="F196" i="1"/>
  <c r="F197" i="1"/>
  <c r="F198" i="1"/>
  <c r="F181" i="1"/>
  <c r="E158" i="1"/>
  <c r="F158" i="1"/>
  <c r="E159" i="1"/>
  <c r="F159" i="1"/>
  <c r="E160" i="1"/>
  <c r="F160" i="1"/>
  <c r="E161" i="1"/>
  <c r="F161" i="1"/>
  <c r="E162" i="1"/>
  <c r="F162" i="1"/>
  <c r="E163" i="1"/>
  <c r="F163" i="1"/>
  <c r="E164" i="1"/>
  <c r="F164" i="1"/>
  <c r="E165" i="1"/>
  <c r="F165" i="1"/>
  <c r="E166" i="1"/>
  <c r="F166" i="1"/>
  <c r="E167" i="1"/>
  <c r="F167" i="1"/>
  <c r="E168" i="1"/>
  <c r="F168" i="1"/>
  <c r="E169" i="1"/>
  <c r="F169" i="1"/>
  <c r="E170" i="1"/>
  <c r="F170" i="1"/>
  <c r="B205" i="1"/>
  <c r="D205" i="1"/>
  <c r="C381" i="1"/>
  <c r="E25" i="1"/>
  <c r="F25" i="1"/>
  <c r="E381" i="1"/>
  <c r="C382" i="1"/>
  <c r="E382" i="1"/>
  <c r="E26" i="1"/>
  <c r="C368" i="1" l="1"/>
  <c r="E199" i="1"/>
  <c r="F366" i="1"/>
  <c r="E172" i="1"/>
  <c r="F199" i="1"/>
  <c r="F213" i="1"/>
  <c r="F332" i="1"/>
  <c r="E205" i="1"/>
  <c r="F73" i="1"/>
  <c r="F135" i="1"/>
  <c r="E135" i="1"/>
  <c r="F205" i="1"/>
  <c r="F58" i="1"/>
  <c r="E58" i="1"/>
  <c r="F63" i="1"/>
  <c r="E73" i="1"/>
  <c r="E50" i="1"/>
  <c r="F50" i="1"/>
  <c r="F172" i="1"/>
  <c r="C174" i="1"/>
  <c r="E332" i="1"/>
  <c r="E366" i="1"/>
  <c r="E368" i="1" s="1"/>
  <c r="E213" i="1"/>
  <c r="B174" i="1"/>
  <c r="D174" i="1"/>
  <c r="C375" i="1"/>
  <c r="F368" i="1" l="1"/>
  <c r="F174" i="1"/>
  <c r="E174" i="1"/>
</calcChain>
</file>

<file path=xl/sharedStrings.xml><?xml version="1.0" encoding="utf-8"?>
<sst xmlns="http://schemas.openxmlformats.org/spreadsheetml/2006/main" count="496" uniqueCount="390">
  <si>
    <t>ESTIMADA</t>
  </si>
  <si>
    <t>EXECUTADA</t>
  </si>
  <si>
    <t>RECEITA TOTAL</t>
  </si>
  <si>
    <t>VARIAÇÃO</t>
  </si>
  <si>
    <t>VALOR</t>
  </si>
  <si>
    <t>%</t>
  </si>
  <si>
    <t>I) RECEITA ANUAL TOTAL</t>
  </si>
  <si>
    <t>EXERCÍCIO</t>
  </si>
  <si>
    <t>II) DESPESA ANUAL TOTAL</t>
  </si>
  <si>
    <t>DESPESA TOTAL</t>
  </si>
  <si>
    <t>FIXADA</t>
  </si>
  <si>
    <t>EXECUTADA (%)</t>
  </si>
  <si>
    <t>DESPESA EXCLUSIVA X RECEITA TOTAL</t>
  </si>
  <si>
    <t>DESPESA EXCLUSIVA X DESPESA TOTAL</t>
  </si>
  <si>
    <t>FIXADA/ESTIMADA (%)</t>
  </si>
  <si>
    <t>FIXADA (%)</t>
  </si>
  <si>
    <t>UNIDADES ORÇAMENTÁRIAS</t>
  </si>
  <si>
    <t>ORDENADORES DE DESPESA</t>
  </si>
  <si>
    <t>III) DESPESA RELATIVA AOS PROGRAMAS E AÇÕES EXCLUSIVAMENTE DIRECIONADAS À CRIANÇA E AO ADOLESCENTE</t>
  </si>
  <si>
    <t>EMPENHADO</t>
  </si>
  <si>
    <t>INICIAL</t>
  </si>
  <si>
    <t>AUTORIZADA</t>
  </si>
  <si>
    <t>V - DESPESA POR PROGRAMAS E SUAS RESPECTIVAS AÇÕES EXCLUSIVAMENTE DIRECIONADAS À CRIANÇA E AO ADOLESCENTE</t>
  </si>
  <si>
    <t>TOTAL V.a</t>
  </si>
  <si>
    <t>TOTAL V.b</t>
  </si>
  <si>
    <t>TOTAL V.d</t>
  </si>
  <si>
    <t>TOTAL V.e</t>
  </si>
  <si>
    <t>TOTAL V.f</t>
  </si>
  <si>
    <t>VI) PERCENTUAL DA RELAÇÃO ENTRE A DESPESA (PROGRAMAS E AÇÕES EXCLUSIVAMENTE DIRECIONADAS À CRIANÇA E AO ADOLESCENTE) E A RECEITA TOTAL DO DF</t>
  </si>
  <si>
    <t>VII) PERCENTUAL DA RELAÇÃO ENTRE A DESPESA (PROGRAMAS E AÇÕES EXCLUSIVAMENTE DIRECIONADAS À CRIANÇA E AO ADOLESCENTE) E A DESPESA TOTAL DO DF</t>
  </si>
  <si>
    <t>NOTA EXPLICATIVA:</t>
  </si>
  <si>
    <t xml:space="preserve">VARIAÇÃO </t>
  </si>
  <si>
    <t>3) nos itens IV e V a variação percentual corresponde ao valor empenhado sobre a dotação autorizada.</t>
  </si>
  <si>
    <t xml:space="preserve">                           SUBSECRETARIA DE  ORÇAMENTO PÚBLICO</t>
  </si>
  <si>
    <t>2) para maior transparência, nos itens IV e V a coluna do valor fixado foi desmembrada em  INICIAL (valor aprovado na LOA) e autorizada (LOA + CRÉDITOS ADICIONAIS).</t>
  </si>
  <si>
    <t>TOTAL IV.d</t>
  </si>
  <si>
    <t>TOTAL IV.e</t>
  </si>
  <si>
    <t>TOTAL IV.f</t>
  </si>
  <si>
    <t>TOTAL IV.a</t>
  </si>
  <si>
    <t>TOTAL IV.b</t>
  </si>
  <si>
    <t>TOTAL IV.c</t>
  </si>
  <si>
    <t/>
  </si>
  <si>
    <t>1) a despesa "Executada" é o mesmo que despesa empenhada</t>
  </si>
  <si>
    <t>VIII - UNIDADES ORÇAMENTÁRIAS E ORDENADORES DE DESPESAS RESPONSÁVEIS</t>
  </si>
  <si>
    <t>4) nos itens I e II, a Receita Estimada e a Despesa Fixada corresponde ao valor de Lei + Créditos Adicionais.</t>
  </si>
  <si>
    <t>ELABORADO CONFORME LEI Nº 4.086, DE 28 DE JANEIRO DE 2008, REGULAMENTADA PELO DECRETO Nº 28.906, DE 27 DE MARÇO DE 2008</t>
  </si>
  <si>
    <t xml:space="preserve">                           GOVERNO DO DISTRITO FEDERAL</t>
  </si>
  <si>
    <t xml:space="preserve">12.361.6002.2396.5294 - CONSERVAÇÃO DAS ESTRUTURAS FÍSICAS DE EDIFICAÇÕES PÚBLICAS-ENSINO FUNDAMENTAL-SE-DISTRITO FEDERAL </t>
  </si>
  <si>
    <t xml:space="preserve">12.361.6002.8502.0015 - ADMINISTRAÇÃO DE PESSOAL-PROFISSIONAIS DO ENSINO FUNDAMENTAL DA REDE PÚBLICA - FUNDEB-DISTRITO FEDERAL </t>
  </si>
  <si>
    <t xml:space="preserve">12.361.6002.8502.6977 - ADMINISTRAÇÃO DE PESSOAL-PROFISSIONAIS DO ENSINO FUNDAMENTAL - SE-DISTRITO FEDERAL </t>
  </si>
  <si>
    <t xml:space="preserve">12.362.6002.2396.5295 - CONSERVAÇÃO DAS ESTRUTURAS FÍSICAS DE EDIFICAÇÕES PÚBLICAS-ENSINO MÉDIO-SE-DISTRITO FEDERAL </t>
  </si>
  <si>
    <t xml:space="preserve">12.362.6002.8502.0038 - ADMINISTRAÇÃO DE PESSOAL-PROFISSIONAIS DO ENSINO MÉDIO -SE-DISTRITO FEDERAL </t>
  </si>
  <si>
    <t xml:space="preserve">12.362.6002.8502.6978 - ADMINISTRAÇÃO DE PESSOAL-PROFISSIONAIS DO ENSINO MÉDIO DA REDE PÚBLICA - FUNDEB-DISTRITO FEDERAL </t>
  </si>
  <si>
    <t xml:space="preserve">12.363.6002.8502.6979 - ADMINISTRAÇÃO DE PESSOAL-PROFISSIONAIS DA EDUCAÇÃO DA REDE PÚBLICA - FUNDEB-DISTRITO FEDERAL </t>
  </si>
  <si>
    <t xml:space="preserve">12.365.6002.2396.5297 - CONSERVAÇÃO DAS ESTRUTURAS FÍSICAS DE EDIFICAÇÕES PÚBLICAS-EDUCAÇÃO INFANTIL-CRECHE-SE-DISTRITO FEDERAL </t>
  </si>
  <si>
    <t xml:space="preserve">12.365.6002.2396.5298 - CONSERVAÇÃO DAS ESTRUTURAS FÍSICAS DE EDIFICAÇÕES PÚBLICAS-EDUCAÇÃO INFANTIL - PRE-ESCOLA-SE-DISTRITO FEDERAL </t>
  </si>
  <si>
    <t xml:space="preserve">12.365.6002.8502.8842 - ADMINISTRAÇÃO DE PESSOAL-EDUCAÇÃO INFANTIL-CRECHE - SE-DISTRITO FEDERAL </t>
  </si>
  <si>
    <t xml:space="preserve">12.365.6002.8502.8843 - ADMINISTRAÇÃO DE PESSOAL-EDUCAÇÃO INFANTIL-PRÉ-ESCOLA - SE-DISTRITO FEDERAL </t>
  </si>
  <si>
    <t xml:space="preserve">12.365.6002.8502.8848 - ADMINISTRAÇÃO DE PESSOAL-PROFISSIONAIS DA EDUCAÇÃO INFANTIL-CRECHE - FUNDEB-DISTRITO FEDERAL </t>
  </si>
  <si>
    <t xml:space="preserve">12.365.6002.8502.8849 - ADMINISTRAÇÃO DE PESSOAL-PROFISSIONAIS DA EDUCAÇÃO INFANTIL - PRÉ-ESCOLA - FUNDEB-DISTRITO FEDERAL </t>
  </si>
  <si>
    <t xml:space="preserve">12.367.6002.2396.5300 - CONSERVAÇÃO DAS ESTRUTURAS FÍSICAS DE EDIFICAÇÕES PÚBLICAS-ENSINO ESPECIAL-SE-DISTRITO FEDERAL </t>
  </si>
  <si>
    <t xml:space="preserve">12.367.6002.8502.8845 - ADMINISTRAÇÃO DE PESSOAL-EDUCAÇÃO ESPECIAL-SE-DISTRITO FEDERAL </t>
  </si>
  <si>
    <t xml:space="preserve">12.367.6002.8502.8857 - ADMINISTRAÇÃO DE PESSOAL-PROFISSIONAIS DA EDUCAÇÃO ESPECIAL - FUNDEB-DISTRITO FEDERAL </t>
  </si>
  <si>
    <t>IV.b) 6202 - BRASÍLIA SAUDÁVEL</t>
  </si>
  <si>
    <t>TOTAL=(IV.a+IV.b+IV.c+IV.d+IV.e+IV.f)</t>
  </si>
  <si>
    <t>V.a) 6002 - GESTÃO, MANUTENÇÃO E SERVIÇOS AO ESTADO - SOCIAL</t>
  </si>
  <si>
    <t xml:space="preserve">V.b) 6202 - BRASÍLIA SAUDÁVEL </t>
  </si>
  <si>
    <t xml:space="preserve">IV.a) 6002-GESTÃO, MANUTENÇÃO E SERVIÇOS AO ESTADO - SOCIAL    </t>
  </si>
  <si>
    <t xml:space="preserve">10.301.6202.4133.0001 - ATENÇÃO INTEGRAL À SAÚDE DE ADOLESCENTES EM MEDIDAS SOCIOEDUCATIVAS EM REGIME FECHADO-ADOLESCENTES EM RISCO PESSOAL E SOCIAL SES-DISTRITO FEDERAL </t>
  </si>
  <si>
    <t xml:space="preserve">10.302.6202.3141.2696 - AMPLIAÇÃO DE UNIDADES DE ATENÇÃO ESPECIALIZADA EM SAÚDE-BLOCO II DO HOSPITAL DA CRIANÇA DE BRASÍLIA/HCB-SES- PLANO PILOTO . </t>
  </si>
  <si>
    <t xml:space="preserve">06.181.6217.2340.0001 - BOMBEIRO MIRIM-CBMDF-DISTRITO FEDERAL </t>
  </si>
  <si>
    <t xml:space="preserve">14.243.6217.2412.0001 - MANUTENÇÃO E FUNCIONAMENTO DO CENTRO DE ATENDIMENTO INTEGRADO A CRIANÇAS VÍTIMAS DE VIOLÊNCIA SEXUAL--DISTRITO FEDERAL </t>
  </si>
  <si>
    <t xml:space="preserve">14.243.6217.2783.0001 - PROMOÇÃO DOS DIREITOS DA PRIMEIRA INFÂNCIA-SECRETARIA DE POLÍTICAS PARA CRIANÇAS, ADOLESCENTES E JUVENTUDE-DISTRITO FEDERAL </t>
  </si>
  <si>
    <t xml:space="preserve">14.243.6217.3269.0001 - IMPLANTAÇÃO DO CENTRO DE ATENDIMENTO INTEGRADO A CRIANÇAS E ADOLESCENTES VÍTIMAS DE VIOLÊNCIA SEXUAL--DISTRITO FEDERAL </t>
  </si>
  <si>
    <t xml:space="preserve">14.243.6217.3678.0103 - REALIZAÇÃO DE EVENTOS-SECRETARIA DE POLÍTICAS PARA CRIANÇAS, ADOLESCENTES E JUVENTUDE-DISTRITO FEDERAL </t>
  </si>
  <si>
    <t>IV.d) 6217-SEGURANÇA PÚBLICA COM CIDADANIA</t>
  </si>
  <si>
    <t>IV.e) 6221-EDUCA MAIS BRASÍLIA</t>
  </si>
  <si>
    <t xml:space="preserve">12.361.6221.1968.2512 - ELABORAÇÃO DE PROJETOS-ENSINO FUNDAMENTAL - SE-DISTRITO FEDERAL </t>
  </si>
  <si>
    <t xml:space="preserve">12.361.6221.2160.0001 - MANUTENÇÃO DAS ATIVIDADES DE EDUCAÇÃO FÍSICA-REDE PÚBLICA - SE-DISTRITO FEDERAL </t>
  </si>
  <si>
    <t xml:space="preserve">12.361.6221.2389.0001 - MANUTENÇÃO DO ENSINO FUNDAMENTAL-REDE PÚBLICA - SE-DISTRITO FEDERAL </t>
  </si>
  <si>
    <t xml:space="preserve">12.361.6221.2389.0002 - MANUTENÇÃO DO ENSINO FUNDAMENTAL-SWAP - FUNDEB-DISTRITO FEDERAL </t>
  </si>
  <si>
    <t xml:space="preserve">12.361.6221.2446.0001 - CARTÃO MATERIAL ESCOLAR-ENSINO FUNDAMENTAL - SE-DISTRITO FEDERAL </t>
  </si>
  <si>
    <t xml:space="preserve">12.361.6221.2964.0001 - ALIMENTAÇÃO ESCOLAR-ALUNOS DO ENSINO FUNDAMENTAL - SE-DISTRITO FEDERAL </t>
  </si>
  <si>
    <t xml:space="preserve">12.361.6221.3023.0038 - PROGRAMA DE ACELERAÇÃO DO CRESCIMENTO - PAC-CONSTRUÇÃO E REFORMA DE QUADRAS ESPORTIVAS NAS UNIDADES DE ENSINO FUNDAMENTAL - SE-DISTRITO FEDERAL </t>
  </si>
  <si>
    <t xml:space="preserve">12.361.6221.3023.3874 - PROGRAMA DE ACELERAÇÃO DO CRESCIMENTO - PAC-COBERTURA DE QUADRAS ESPORTIVAS ESCOLARES DO ENSINO FUNDAMENTAL-SE-DISTRITO FEDERAL </t>
  </si>
  <si>
    <t xml:space="preserve">12.361.6221.3232.3901 - AMPLIAÇÃO DE UNIDADES DE ENSINO FUNDAMENTAL-SE-DISTRITO FEDERAL </t>
  </si>
  <si>
    <t xml:space="preserve">12.361.6221.3236.5502 - REFORMA DE UNIDADES DE ENSINO FUNDAMENTAL-ESCOLA CLASSE MENINOS E MENINAS DO PARQUE - SE-DISTRITO FEDERAL </t>
  </si>
  <si>
    <t xml:space="preserve">12.361.6221.3632.0001 - SAÚDE ESCOLAR-ENSINO FUNDAMENTAL - SE-DISTRITO FEDERAL </t>
  </si>
  <si>
    <t xml:space="preserve">12.361.6221.4976.0002 - TRANSPORTE DE ALUNOS-ENSINO FUNDAMENTAL - SE-DISTRITO FEDERAL </t>
  </si>
  <si>
    <t xml:space="preserve">12.361.6221.5924.9316 - CONSTRUÇÃO DE UNIDADES DO ENSINO FUNDAMENTAL-REDE PÚBLICA - SE-DISTRITO FEDERAL </t>
  </si>
  <si>
    <t xml:space="preserve">12.362.6221.1968.2513 - ELABORAÇÃO DE PROJETOS-ENSINO MÉDIO - SE-DISTRITO FEDERAL </t>
  </si>
  <si>
    <t xml:space="preserve">12.362.6221.2390.0001 - MANUTENÇÃO DO ENSINO MÉDIO-REDE PÚBLICA -SE-DISTRITO FEDERAL </t>
  </si>
  <si>
    <t xml:space="preserve">12.362.6221.2390.3115 - MANUTENÇÃO DO ENSINO MÉDIO-SWAP - FUNDEB-DISTRITO FEDERAL </t>
  </si>
  <si>
    <t xml:space="preserve">12.362.6221.2446.0002 - CARTÃO MATERIAL ESCOLAR-ENSINO MÉDIO - SE-DISTRITO FEDERAL </t>
  </si>
  <si>
    <t xml:space="preserve">12.362.6221.3023.0039 - PROGRAMA DE ACELERAÇÃO DO CRESCIMENTO - PAC-CONSTRUÇÃO E REFORMA DE QUADRAS ESPORTIVA NAS UNIDADES DE ENSINO MÉDIO - SE-DISTRITO FEDERAL </t>
  </si>
  <si>
    <t xml:space="preserve">12.362.6221.3023.3875 - PROGRAMA DE ACELERAÇÃO DO CRESCIMENTO - PAC-COBERTURA DE QUADRAS ESPORTIVAS ESCOLARES - ENSINO MÉDIO - SE-DISTRITO FEDERAL </t>
  </si>
  <si>
    <t xml:space="preserve">12.362.6221.3231.2710 - AMPLIAÇÃO DE UNIDADES DE ENSINO MÉDIO-SE-DISTRITO FEDERAL </t>
  </si>
  <si>
    <t xml:space="preserve">12.362.6221.3237.0005 - REFORMA DE UNIDADES DE ENSINO MÉDIO-CENTRO DE ENSINO MÉDIO 10-SE- CEILÂNDIA </t>
  </si>
  <si>
    <t xml:space="preserve">12.362.6221.3241.0004 - RECONSTRUÇÃO DE UNIDADES DE ENSINO MÉDIO-CED CASA GRANDE-SE- GAMA </t>
  </si>
  <si>
    <t xml:space="preserve">12.362.6221.3632.0002 - SAÚDE ESCOLAR-ENSINO MÉDIO - SE-DISTRITO FEDERAL </t>
  </si>
  <si>
    <t xml:space="preserve">12.362.6221.4976.9534 - TRANSPORTE DE ALUNOS-ENSINO MÉDIO - SE-DISTRITO FEDERAL </t>
  </si>
  <si>
    <t xml:space="preserve">12.362.6221.5023.9525 - CONSTRUÇÃO DE UNIDADE DE ENSINO-CENTROS INTERESCOLARES DE LÍNGUAS/CIL - SE-DISTRITO FEDERAL </t>
  </si>
  <si>
    <t xml:space="preserve">12.365.6221.1968.2516 - ELABORAÇÃO DE PROJETOS-UNIDADES DE EDUCAÇÃO INFANTIL-CRECHE-SE-DISTRITO FEDERAL </t>
  </si>
  <si>
    <t xml:space="preserve">12.365.6221.2388.4379 - MANUTENÇÃO DA EDUCAÇÃO INFANTIL-CRECHE - SE-DISTRITO FEDERAL </t>
  </si>
  <si>
    <t xml:space="preserve">12.365.6221.2388.4380 - MANUTENÇÃO DA EDUCAÇÃO INFANTIL-UNIDIDADES DE ENSINO PRÉ-ESCOLA - SE-DISTRITO FEDERAL </t>
  </si>
  <si>
    <t xml:space="preserve">12.365.6221.2442.0001 - CARTÃO CRECHE-AUXÍLIO PRÉ-ESCOLA-SE-DISTRITO FEDERAL </t>
  </si>
  <si>
    <t xml:space="preserve">12.365.6221.2964.9316 - ALIMENTAÇÃO ESCOLAR-EDUCAÇÃO INFANTIL PRÉ ESCOLA - SE-DISTRITO FEDERAL </t>
  </si>
  <si>
    <t xml:space="preserve">12.365.6221.2964.9317 - ALIMENTAÇÃO ESCOLAR-EDUCAÇÃO INFANTIL - CRECHE - SE-DISTRITO FEDERAL </t>
  </si>
  <si>
    <t xml:space="preserve">12.365.6221.3238.2733 - REFORMA DE UNIDADES DE EDUCAÇÃO INFANTIL-CRECHE - SE-DISTRITO FEDERAL </t>
  </si>
  <si>
    <t xml:space="preserve">12.365.6221.3271.9354 - CONSTRUÇÃO DE UNIDADES DA EDUCAÇÃO INFANTIL-CRECHE- PAC2 -SE-DISTRITO FEDERAL </t>
  </si>
  <si>
    <t xml:space="preserve">12.365.6221.3632.0004 - SAÚDE ESCOLAR-EDUCAÇÃO INFANTIL PRÉ-ESCOLA - SE-DISTRITO FEDERAL </t>
  </si>
  <si>
    <t xml:space="preserve">12.365.6221.4976.9535 - TRANSPORTE DE ALUNOS-EDUCAÇÃO INFANTIL PRÉ-ESCOLA - SE-DISTRITO FEDERAL </t>
  </si>
  <si>
    <t xml:space="preserve">12.367.6221.2393.0001 - MANUTENÇÃO DA EDUCAÇÃO ESPECIAL-REDE PÚBLICA - SE-DISTRITO FEDERAL </t>
  </si>
  <si>
    <t xml:space="preserve">12.367.6221.2964.9319 - ALIMENTAÇÃO ESCOLAR-EDUCAÇÃO ESPECIAL - SE-DISTRITO FEDERAL </t>
  </si>
  <si>
    <t xml:space="preserve">12.367.6221.3023.0069 - PROGRAMA DE ACELERAÇÃO DO CRESCIMENTO - PAC-CONSTRUÇÃO E REFORMA DE QUADRAS ESPORTIVAS NAS UNIDADES DE ENSINO ESPECIAL - SE-DISTRITO FEDERAL </t>
  </si>
  <si>
    <t xml:space="preserve">12.367.6221.3023.3877 - PROGRAMA DE ACELERAÇÃO DO CRESCIMENTO - PAC-COBERTURA DE QUADRAS ESPORTIVAS ESCOLARES - ENSINO ESPECIAL - SE-DISTRITO FEDERAL </t>
  </si>
  <si>
    <t xml:space="preserve">12.367.6221.4976.9537 - TRANSPORTE DE ALUNOS-UNIDADES DA EDUCAÇÃO ESPECIAL - SE-DISTRITO FEDERAL </t>
  </si>
  <si>
    <t xml:space="preserve">12.367.6221.5051.0002 - REFORMA DE UNIDADES DO ENSINO ESPECIAL-REDE PÚBLICA - SE-DISTRITO FEDERAL </t>
  </si>
  <si>
    <t xml:space="preserve">12.367.6221.5112.0003 - CONSTRUÇÃO DE UNIDADES DO ENSINO ESPECIAL-SE-DISTRITO FEDERAL </t>
  </si>
  <si>
    <t xml:space="preserve">15.365.6221.3271.9347 - CONSTRUÇÃO DE UNIDADES DA EDUCAÇÃO INFANTIL-CRECHES PRÓ-MORADIA CEF- RECANTO DAS EMAS </t>
  </si>
  <si>
    <t>IV.f) 6228-FAMÍLIAS FORTES</t>
  </si>
  <si>
    <t xml:space="preserve">08.243.6228.4118.0005 - ACOLHIMENTO INSTITUCIONAL-PSE - ACOLHIMENTO CRIANÇA E ADOLESCENTE-DISTRITO FEDERAL </t>
  </si>
  <si>
    <t xml:space="preserve">08.243.6228.4118.0006 - ACOLHIMENTO INSTITUCIONAL-PSE- ACOLHIMENTO CRIANÇA E ADOLESCENTE- RECONV-DISTRITO FEDERAL </t>
  </si>
  <si>
    <t xml:space="preserve">08.243.6228.4185.0003 - CONVIVÊNCIA E FORTALECIMENTO DE VÍNCULOS - SCFV-PSB - 06 A 17 ANOS - RECONV-DISTRITO FEDERAL </t>
  </si>
  <si>
    <t xml:space="preserve">14.243.6228.1754.0002 - REFORMA DE UNIDADES DE ATENDIMENTO À CRIANÇA, AO ADOLESCENTE E SEUS FAMILIARES.-CENTRO DE ATENDIMENTO INTEGRADO A CRIANÇA E ADOLESCENTE --DISTRITO FEDERAL </t>
  </si>
  <si>
    <t xml:space="preserve">14.243.6228.1825.0004 - CONSTRUÇÃO DE UNIDADES DO SISTEMA SOCIOEDUCATIVO-SECRETARIA DE POLÍTICAS PARA CRIANÇAS, ADOLESCENTES E JUVENTUDE-DISTRITO FEDERAL </t>
  </si>
  <si>
    <t xml:space="preserve">14.243.6228.1825.0005 - CONSTRUÇÃO DE UNIDADES DO SISTEMA SOCIOEDUCATIVO-DO- GAMA </t>
  </si>
  <si>
    <t xml:space="preserve">14.243.6228.2102.9722 - ASSISTÊNCIA AOS ADOLESCENTES EM RISCO PESSOAL E SOCIAL-FUNDO DOS DIREITOS DA CRIANÇA E DO ADOLESCENTE-DISTRITO FEDERAL </t>
  </si>
  <si>
    <t xml:space="preserve">14.243.6228.2461.0001 - APOIO ÀS AÇÕES INTERSETORIAIS DE PROTEÇÃO ESPECIAL DE CRIANÇAS E ADOLESCENTES-PROGRAMA DE PROTEÇÃO A CRIANÇAS E ADOLESCENTES AMEAÇADOS DE MORTE --DISTRITO FEDERAL </t>
  </si>
  <si>
    <t xml:space="preserve">14.243.6228.2461.1955 - APOIO ÀS AÇÕES INTERSETORIAIS DE PROTEÇÃO ESPECIAL DE CRIANÇAS E ADOLESCENTES-VIRA VIDA-DISTRITO FEDERAL </t>
  </si>
  <si>
    <t xml:space="preserve">14.243.6228.2461.1958 - APOIO ÀS AÇÕES INTERSETORIAIS DE PROTEÇÃO ESPECIAL DE CRIANÇAS E ADOLESCENTES-FUNDO DOS DIREITOS DA CRIANÇA E DO ADOLESCENTE-DISTRITO FEDERAL </t>
  </si>
  <si>
    <t xml:space="preserve">14.243.6228.2579.0012 - MANUTENÇÃO E FUNCIONAMENTO DE CONSELHO-SECRETARIA DE POLÍTICAS PARA CRIANÇAS, ADOLESCENTES E JUVENTUDE-DISTRITO FEDERAL </t>
  </si>
  <si>
    <t xml:space="preserve">14.243.6228.2754.0001 - PROGRAMA RENDA JOVEM CIDADANIA-SECRETARIA DE POLÍTICAS PARA CRIANÇAS, ADOLESCENTES E JUVENTUDE-DISTRITO FEDERAL </t>
  </si>
  <si>
    <t xml:space="preserve">14.243.6228.2794.9728 - ASSISTÊNCIA AO JOVEM-SECRETARIA DE ESTADO DE POLÍTICAS PARA CRIANÇAS, ADOLESCENTES E JUVENTUDE-DISTRITO FEDERAL </t>
  </si>
  <si>
    <t xml:space="preserve">14.243.6228.2794.9731 - ASSISTÊNCIA AO JOVEM-PROGRAMA JOVEM CANDANGO-DISTRITO FEDERAL </t>
  </si>
  <si>
    <t xml:space="preserve">14.243.6228.3009.0001 - CONSTRUÇÃO DE SEDE DE CONSELHO-SECRETARIA DE POLÍTICAS PARA CRIANÇAS, ADOLESCENTES E JUVENTUDE-DISTRITO FEDERAL </t>
  </si>
  <si>
    <t xml:space="preserve">14.243.6228.3079.0001 - IMPLANTAÇÃO DA ESCOLA DE CONSELHOS-SECRETARIA DE POLÍTICAS PARA CRIANÇAS, ADOLESCENTES E JUVENTUDE-DISTRITO FEDERAL </t>
  </si>
  <si>
    <t xml:space="preserve">14.243.6228.3079.0002 - IMPLANTAÇÃO DA ESCOLA DE CONSELHOS-FUNDO DOS DIREITOS DA CRIANÇA E DO ADOLESCENTE-DISTRITO FEDERAL </t>
  </si>
  <si>
    <t xml:space="preserve">14.243.6228.3177.0001 - CONSTRUÇÃO DE UNIDADES DE ATENDIMENTO À JUVENTUDE-SECRETARIA DE POLÍTICAS PARA CRIANÇAS, ADOLESCENTES E JUVENTUDE-DISTRITO FEDERAL </t>
  </si>
  <si>
    <t xml:space="preserve">14.243.6228.3233.5779 - IMPLANTAÇÃO DAS UNIDADES DE ATENDIMENTO À JUVENTUDE-SECRETARIA DE POLÍTICAS PARA CRIANÇAS, ADOLESCENTES E JUVENTUDE-DISTRITO FEDERAL </t>
  </si>
  <si>
    <t xml:space="preserve">14.243.6228.3269.0002 - IMPLANTAÇÃO DO CENTRO DE ATENDIMENTO INTEGRADO A CRIANÇAS E ADOLESCENTES VÍTIMAS DE VIOLÊNCIA SEXUAL-FUNDO DOS DIREITOS DA CRIANÇA E DO ADOLESCENTE-DISTRITO FEDERAL </t>
  </si>
  <si>
    <t xml:space="preserve">14.243.6228.3270.0001 - REFORMA DAS UNIDADES DE ATENDIMENTO À JUVENTUDE-SECRETARIA DE POLÍTICAS PARA CRIANÇAS, ADOLESCENTES E JUVENTUDE-DISTRITO FEDERAL </t>
  </si>
  <si>
    <t xml:space="preserve">14.243.6228.3487.0001 - AMPLIAÇÃO E MANUTENÇÃO DAS AÇÕES DO REGIME SOCIOEDUCATIVO-FUNDO DOS DIREITOS DA CRIANÇA E DO ADOLESCENTE-DISTRITO FEDERAL </t>
  </si>
  <si>
    <t xml:space="preserve">14.243.6228.3678.2714 - REALIZAÇÃO DE EVENTOS-FUNDO DOS DIREITOS DA CRIANÇA E DO ADOLESCENTE-DISTRITO FEDERAL </t>
  </si>
  <si>
    <t xml:space="preserve">14.243.6228.3711.6183 - REALIZAÇÃO DE ESTUDOS E PESQUISAS-FUNDO DOS DIREITOS DA CRIANÇA E DO ADOLESCENTE-DISTRITO FEDERAL </t>
  </si>
  <si>
    <t xml:space="preserve">14.243.6228.4072.0005 - MANUTENÇÃO E FUNCIONAMENTO DAS UNIDADES DE ATENDIMENTO À JUVENTUDE-SECRETARIA DE POLÍTICAS PARA CRIANÇAS, ADOLESCENTES E JUVENTUDE-DISTRITO FEDERAL </t>
  </si>
  <si>
    <t xml:space="preserve">14.243.6228.4089.5754 - CAPACITAÇÃO DE PESSOAS-CAPACITAÇÃO DE SOCIOEDUCANDOS E ACOMPANHAMENTO DE EGRESSOS DO SISTEMA SOCIOEDUCATIVO-DISTRITO FEDERAL </t>
  </si>
  <si>
    <t xml:space="preserve">14.243.6228.4091.5831 - APOIO A PROJETOS-SECRETARIA DE POLÍTICAS PARA CRIANÇAS, ADOLESCENTES E JUVENTUDE-DISTRITO FEDERAL </t>
  </si>
  <si>
    <t xml:space="preserve">14.243.6228.4217.0001 - MANUTENÇÃO DO SISTEMA SOCIOEDUCATIVO-SECRETARIA DE POLÍTICAS PARA CRIANÇAS, ADOLESCENTES E JUVENTUDE-DISTRITO FEDERAL </t>
  </si>
  <si>
    <t xml:space="preserve">14.243.6228.5004.0001 - REFORMA DE UNIDADES DO SISTEMA SOCIOEDUCATIVO-SECRETARIA DE POLÍTICAS PARA CRIANÇAS, ADOLESCENTES E JUVENTUDE-DISTRITO FEDERAL </t>
  </si>
  <si>
    <t>BASE UTILIZADA: LOA/EXECUÇÃO ORÇAMENTÁRIA DO SIGGO</t>
  </si>
  <si>
    <t xml:space="preserve">24104 - CORPO DE BOMBEIROS MILITAR DO DISTRITO FEDERAL </t>
  </si>
  <si>
    <t>IV) DESPESA POR PROGRAMAS E SUAS RESPECTIVAS AÇÕES EXCLUSIVAMENTE DIRECIONADAS À CRIANÇA E AO ADOLESCENTE</t>
  </si>
  <si>
    <t>5) período 99.99.9999 - refere-se a permanencia no cargo até a data da consulta - 16/03/2018)</t>
  </si>
  <si>
    <t>18101 - SECRETARIA DE ESTADO DE EDUCAÇÃO DO DISTRITO FEDERAL (*)</t>
  </si>
  <si>
    <t>18903 - FUNDO DE MANUTENÇÃO E DESENVOLVIMENTO DA EDUCAÇÃO BÁSICA E VALORIZAÇÃO DOS PROFISSIONAIS DA EDUCAÇÃO DO DISTRITO FEDERAL - FUNDEB (*)</t>
  </si>
  <si>
    <t>22101 - SECRETARIA DE ESTADO DE INFRAESTRUTURA E SERVIÇOS PÚBLICOS (*)</t>
  </si>
  <si>
    <t>23901 - FUNDO DE SAÚDE DO DISTRITO FEDERAL (*)</t>
  </si>
  <si>
    <t>FONTE:  DEMONSTRATIVO: RELAÇÃO DE RESPONSÁVEIS (PSIAT665 - SIGGO, grupo de função 006 - ordenadores de despesa) E DEMAIS INFORMAÇÕES FORNECIDAS PELA UO POR E-MAIL(*)</t>
  </si>
  <si>
    <t xml:space="preserve">10.302.6202.3225.0002 - CONSTRUÇÃO DE UNIDADES DE ATENÇÃO EM SAÚDE MENTAL-SEDE DO CENTRO DE ORIENTAÇÃO MÉDICO PSICOPEDAGÓGICA - COMPP SES-DISTRITO FEDERAL </t>
  </si>
  <si>
    <t xml:space="preserve">10.302.6202.3225.0006 - CONSTRUÇÃO DE UNIDADES DE ATENÇÃO EM SAÚDE MENTAL-CAPSI-SES-DISTRITO FEDERAL </t>
  </si>
  <si>
    <t xml:space="preserve">12.421.6211.2426.8424 - FORTALECIMENTO DAS AÇÕES DE APOIO AO INTERNO E SUA FAMÍLIA-SE-DISTRITO FEDERAL </t>
  </si>
  <si>
    <t xml:space="preserve">06.181.6217.2334.0001 - COLETA DOMICILIAR DE LEITE MATERNO-CBMDF-DISTRITO FEDERAL </t>
  </si>
  <si>
    <t xml:space="preserve">12.361.6221.3235.2717 - RECONSTRUÇÃO DE UNIDADES DE ENSINO FUNDAMENTAL-ESCOLA CLASSE 01- RIACHO FUNDO </t>
  </si>
  <si>
    <t xml:space="preserve">12.361.6221.3235.2718 - RECONSTRUÇÃO DE UNIDADES DE ENSINO FUNDAMENTAL-CENTRO DE ENSINO FUNDAMENTAL - VILA PLANALTO - SE- PLANO PILOTO . </t>
  </si>
  <si>
    <t xml:space="preserve">12.361.6221.3235.2721 - RECONSTRUÇÃO DE UNIDADES DE ENSINO FUNDAMENTAL-ESCOLA CLASSE 59- CEILÂNDIA </t>
  </si>
  <si>
    <t xml:space="preserve">12.361.6221.3235.2724 - RECONSTRUÇÃO DE UNIDADES DE ENSINO FUNDAMENTAL-SECRETARIA DE ESTADO DE EDUCAÇÃO-DISTRITO FEDERAL </t>
  </si>
  <si>
    <t xml:space="preserve">12.361.6221.3236.0003 - REFORMA DE UNIDADES DE ENSINO FUNDAMENTAL-REDE PÚBLICA - SE-DISTRITO FEDERAL </t>
  </si>
  <si>
    <t xml:space="preserve">12.361.6221.3236.5505 - REFORMA DE UNIDADES DE ENSINO FUNDAMENTAL-ESCOLA DO PARQUE DA CIDADE/PROEM - SE- PLANO PILOTO . </t>
  </si>
  <si>
    <t xml:space="preserve">12.362.6221.2964.0004 - ALIMENTAÇÃO ESCOLAR-ALUNOS DO ENSINO MÉDIO - SE-DISTRITO FEDERAL </t>
  </si>
  <si>
    <t xml:space="preserve">12.362.6221.3237.0003 - REFORMA DE UNIDADES DE ENSINO MÉDIO-REDE PÚBLICA - SE-DISTRITO FEDERAL </t>
  </si>
  <si>
    <t xml:space="preserve">12.362.6221.3241.0003 - RECONSTRUÇÃO DE UNIDADES DE ENSINO MÉDIO-SE-DISTRITO FEDERAL </t>
  </si>
  <si>
    <t xml:space="preserve">12.362.6221.3272.9328 - CONSTRUÇÃO DE UNIDADES DO ENSINO MÉDIO-REDE PÚBLICA - SE-DISTRITO FEDERAL </t>
  </si>
  <si>
    <t xml:space="preserve">12.365.6221.1968.2517 - ELABORAÇÃO DE PROJETOS-UNIDADES DE EDUCAÇÃO INFANTIL - PRÉ-ESCOLA - SE-DISTRITO FEDERAL </t>
  </si>
  <si>
    <t xml:space="preserve">12.365.6221.3238.2734 - REFORMA DE UNIDADES DE EDUCAÇÃO INFANTIL-PRÉ-ESCOLA - SE-DISTRITO FEDERAL </t>
  </si>
  <si>
    <t xml:space="preserve">12.365.6221.3271.1416 - CONSTRUÇÃO DE UNIDADES DA EDUCAÇÃO INFANTIL-CENTRO DE EDUCAÇÃO INFANTIL CASA GRANDE- GAMA </t>
  </si>
  <si>
    <t xml:space="preserve">12.365.6221.3271.9355 - CONSTRUÇÃO DE UNIDADES DA EDUCAÇÃO INFANTIL-PRÉ-ESCOLA - SE-DISTRITO FEDERAL </t>
  </si>
  <si>
    <t xml:space="preserve">12.367.6221.1968.2519 - ELABORAÇÃO DE PROJETOS-UNIDADES DE EDUCAÇÃO ESPECIAL - SE-DISTRITO FEDERAL </t>
  </si>
  <si>
    <t xml:space="preserve">08.243.6228.4156.0001 - ACOLHIMENTO EM FAMÍLIA ACOLHEDORA-PSE-DISTRITO FEDERAL </t>
  </si>
  <si>
    <t xml:space="preserve">08.243.6228.4185.0006 - CONVIVÊNCIA E FORTALECIMENTO DE VÍNCULOS - SCFV-CAMINHOS DA CIDADANIA-DISTRITO FEDERAL </t>
  </si>
  <si>
    <t xml:space="preserve">14.243.6228.1754.0001 - REFORMA DE UNIDADES DE ATENDIMENTO À CRIANÇA, AO ADOLESCENTE E SEUS FAMILIARES.-CONSELHOS TUTELARES-DISTRITO FEDERAL </t>
  </si>
  <si>
    <t xml:space="preserve">14.243.6228.2579.0019 - MANUTENÇÃO E FUNCIONAMENTO DE CONSELHO-FUNDO DOS DIREITOS DA CRIANÇA E DO ADOLESCENTE-DISTRITO FEDERAL </t>
  </si>
  <si>
    <r>
      <rPr>
        <b/>
        <sz val="10"/>
        <rFont val="Tahoma"/>
        <family val="2"/>
      </rPr>
      <t>FONTE:</t>
    </r>
    <r>
      <rPr>
        <sz val="10"/>
        <rFont val="Tahoma"/>
        <family val="2"/>
      </rPr>
      <t xml:space="preserve">  DEMONSTRATIVO: RELAÇÃO DE RESPONSÁVEIS (PSIAT665 - SIGGO, grupo de função 006 - ordenadores de despesa) E DEMAIS INFORMAÇÕES FORNECIDAS PELA UO POR E-MAIL(*)</t>
    </r>
  </si>
  <si>
    <t xml:space="preserve"> </t>
  </si>
  <si>
    <t xml:space="preserve">   I.a) EXERCICIO ANTERIOR: 2017</t>
  </si>
  <si>
    <t xml:space="preserve">   I.b) EXERCICIO ANALISADO: 2018</t>
  </si>
  <si>
    <t xml:space="preserve">  II.a) EXERCICIO ANTERIOR: 2017</t>
  </si>
  <si>
    <t xml:space="preserve">  II.b) EXERCICIO ANALISADO: 2018</t>
  </si>
  <si>
    <t xml:space="preserve">  III.b) EXERCICIO ANALISADO: 2018</t>
  </si>
  <si>
    <t>EXERCÍCIO ANALISADO: 2018</t>
  </si>
  <si>
    <t xml:space="preserve">   VI.b) EXERCICIO ANALISADO: 2018</t>
  </si>
  <si>
    <t xml:space="preserve">   VII.b) EXERCICIO ANALISADO: 2018</t>
  </si>
  <si>
    <t>RELATÓRIO ORÇAMENTO CRIANÇA E ADOLESCENTE - 2017/2018</t>
  </si>
  <si>
    <t xml:space="preserve">   III.a) EXERCICIO ANTERIOR: 2017</t>
  </si>
  <si>
    <t xml:space="preserve">Obs: o decréscimo na Receita Anual Total e na Despesa Anual Total de 2018 em relação a do exercício de 2017, inclusive na programação OCA,  se deve, especialmente, ao fato dos recursos do FCDF (fte 130) destinados à saúde e a educação, a partir de 2018,  não transitarem mais pelos cofres e sistema contábil informatizado do DF (SIGGO), por força do Acordão nº 2891/2015 - TCU Plenário. </t>
  </si>
  <si>
    <t>EXERCÍCIO ANTERIOR: 2017</t>
  </si>
  <si>
    <t xml:space="preserve">   VI.a) EXERCICIO ANTERIOR: 2017</t>
  </si>
  <si>
    <t xml:space="preserve">   VII.a) EXERCICIO ANTERIOR: 2017</t>
  </si>
  <si>
    <t>12.363.6002.8502.0039 - ADMINISTRAÇÃO DE PESSOAL-EDUCAÇÃO PROFISSIONAL - REDE PÚBLICA - SE-DISTRITO FEDERAL</t>
  </si>
  <si>
    <t>12.367.6002.8502.8857 - ADMINISTRAÇÃO DE PESSOAL-PROFISSIONAIS DA EDUCAÇÃO ESPECIAL - FUNDEB-DISTRITO FEDERAL</t>
  </si>
  <si>
    <t>12.365.6002.2396.5298 - CONSERVAÇÃO DAS ESTRUTURAS FÍSICAS DE EDIFICAÇÕES PÚBLICAS-EDUCAÇÃO INFANTIL - PRE-ESCOLA-SE-DISTRITO FEDERAL</t>
  </si>
  <si>
    <t>12.367.6002.8502.8845 - ADMINISTRAÇÃO DE PESSOAL-EDUCAÇÃO ESPECIAL-SE-DISTRITO FEDERAL</t>
  </si>
  <si>
    <t>12.365.6002.8502.8849 - ADMINISTRAÇÃO DE PESSOAL-PROFISSIONAIS DA EDUCAÇÃO INFANTIL - PRÉ-ESCOLA - FUNDEB-DISTRITO FEDERAL</t>
  </si>
  <si>
    <t>12.362.6002.8502.6978 - ADMINISTRAÇÃO DE PESSOAL-PROFISSIONAIS DO ENSINO MÉDIO DA REDE PÚBLICA - FUNDEB-DISTRITO FEDERAL</t>
  </si>
  <si>
    <t>12.365.6002.8502.8842 - ADMINISTRAÇÃO DE PESSOAL-EDUCAÇÃO INFANTIL-CRECHE - SE-DISTRITO FEDERAL</t>
  </si>
  <si>
    <t>12.367.6002.2396.5300 - CONSERVAÇÃO DAS ESTRUTURAS FÍSICAS DE EDIFICAÇÕES PÚBLICAS-ENSINO ESPECIAL-SE-DISTRITO FEDERAL</t>
  </si>
  <si>
    <t>12.365.6002.8502.8843 - ADMINISTRAÇÃO DE PESSOAL-EDUCAÇÃO INFANTIL-PRÉ-ESCOLA - SE-DISTRITO FEDERAL</t>
  </si>
  <si>
    <t>12.362.6002.2396.5295 - CONSERVAÇÃO DAS ESTRUTURAS FÍSICAS DE EDIFICAÇÕES PÚBLICAS-ENSINO MÉDIO-SE-DISTRITO FEDERAL</t>
  </si>
  <si>
    <t>12.363.6002.2396.5296 - CONSERVAÇÃO DAS ESTRUTURAS FÍSICAS DE EDIFICAÇÕES PÚBLICAS-EDUCAÇÃO PROFISSIONAL-SE-DISTRITO FEDERAL</t>
  </si>
  <si>
    <t>12.365.6002.8502.8848 - ADMINISTRAÇÃO DE PESSOAL-PROFISSIONAIS DA EDUCAÇÃO INFANTIL-CRECHE - FUNDEB-DISTRITO FEDERAL</t>
  </si>
  <si>
    <t>14.243.6002.2396.5389 - CONSERVAÇÃO DAS ESTRUTURAS FÍSICAS DE EDIFICAÇÕES PÚBLICAS-SECRETARIA DE POLÍTICAS PARA CRIANÇAS, ADOLESCENTES E JUVENTUDE-DISTRITO FEDERAL</t>
  </si>
  <si>
    <t>12.361.6002.8502.6977 - ADMINISTRAÇÃO DE PESSOAL-PROFISSIONAIS DO ENSINO FUNDAMENTAL - SE-DISTRITO FEDERAL</t>
  </si>
  <si>
    <t>12.361.6002.8502.0015 - ADMINISTRAÇÃO DE PESSOAL-PROFISSIONAIS DO ENSINO FUNDAMENTAL DA REDE PÚBLICA - FUNDEB-DISTRITO FEDERAL</t>
  </si>
  <si>
    <t>12.365.6002.2396.5297 - CONSERVAÇÃO DAS ESTRUTURAS FÍSICAS DE EDIFICAÇÕES PÚBLICAS-EDUCAÇÃO INFANTIL-CRECHE-SE-DISTRITO FEDERAL</t>
  </si>
  <si>
    <t>12.361.6002.2396.5294 - CONSERVAÇÃO DAS ESTRUTURAS FÍSICAS DE EDIFICAÇÕES PÚBLICAS-ENSINO FUNDAMENTAL-SE-DISTRITO FEDERAL</t>
  </si>
  <si>
    <t>12.362.6002.8502.0038 - ADMINISTRAÇÃO DE PESSOAL-PROFISSIONAIS DO ENSINO MÉDIO -SE-DISTRITO FEDERAL</t>
  </si>
  <si>
    <t>10.302.6202.3225.0006 - CONSTRUÇÃO DE UNIDADES DE ATENÇÃO EM SAÚDE MENTAL-CAPSI-SES-DISTRITO FEDERAL</t>
  </si>
  <si>
    <t>10.302.6202.3141.2696 - AMPLIAÇÃO DE UNIDADES DE ATENÇÃO ESPECIALIZADA EM SAÚDE-BLOCO II DO HOSPITAL DA CRIANÇA DE BRASÍLIA/HCB-SES- PLANO PILOTO .</t>
  </si>
  <si>
    <t>IV.c) 6211 - DIREITOS HUMANOS E CIDADANIA</t>
  </si>
  <si>
    <t>14.243.6217.2412.0001 - MANUTENÇÃO E FUNCIONAMENTO DO CENTRO DE  ATENDIMENTO INTEGRADO A CRIANÇAS VÍTIMAS DE VIOLÊNCIA SEXUAL--DISTRITO FEDERAL</t>
  </si>
  <si>
    <t>06.181.6217.2340.0001 - BOMBEIRO MIRIM-CBMDF-DISTRITO FEDERAL</t>
  </si>
  <si>
    <t>14.243.6217.3678.0106 - REALIZAÇÃO DE EVENTOS-REALIZAÇÃO DE ATIVIDADES EDUCATIVAS E CULTURAIS PARA JOVENS E ADOLESCENTES NO DF - EM 2018-DISTRITO FEDERAL</t>
  </si>
  <si>
    <t>14.243.6217.3678.0103 - REALIZAÇÃO DE EVENTOS-SECRETARIA DE POLÍTICAS PARA CRIANÇAS, ADOLESCENTES E JUVENTUDE-DISTRITO FEDERAL</t>
  </si>
  <si>
    <t>12.362.6221.4976.9534 - TRANSPORTE DE ALUNOS-ENSINO MÉDIO - SE-DISTRITO FEDERAL</t>
  </si>
  <si>
    <t>12.361.6221.3232.1982 - AMPLIAÇÃO DE UNIDADES DE ENSINO FUNDAMENTAL-CENTRO DE ENSINO FUNDAMENTAL 02- PARANOÁ</t>
  </si>
  <si>
    <t>12.361.6221.3235.2721 - RECONSTRUÇÃO DE UNIDADES DE ENSINO FUNDAMENTAL-ESCOLA CLASSE 59- CEILÂNDIA</t>
  </si>
  <si>
    <t>12.362.6221.1968.2513 - ELABORAÇÃO DE PROJETOS-ENSINO MÉDIO - SE-DISTRITO FEDERAL</t>
  </si>
  <si>
    <t>12.362.6221.3272.9333 - CONSTRUÇÃO DE UNIDADES DO ENSINO MÉDIO-CED JARDIM MANGUEIRAL-SE- SÃO SEBASTIÃO</t>
  </si>
  <si>
    <t>12.365.6221.2388.4380 - MANUTENÇÃO DA EDUCAÇÃO INFANTIL-UNIDIDADES DE ENSINO PRÉ-ESCOLA - SE-DISTRITO FEDERAL</t>
  </si>
  <si>
    <t>12.367.6221.1968.2519 - ELABORAÇÃO DE PROJETOS-UNIDADES DE EDUCAÇÃO ESPECIAL - SE-DISTRITO FEDERAL</t>
  </si>
  <si>
    <t>12.361.6221.3236.5533 - REFORMA DE UNIDADES DE ENSINO FUNDAMENTAL-ESCOLA CLASSE 46- TAGUATINGA</t>
  </si>
  <si>
    <t>12.361.6221.3236.5546 - REFORMA DE UNIDADES DE ENSINO FUNDAMENTAL-ESCOLA CLASSE VARJÃO- VARJÃO</t>
  </si>
  <si>
    <t>12.365.6221.4976.9535 - TRANSPORTE DE ALUNOS-EDUCAÇÃO INFANTIL PRÉ-ESCOLA - SE-DISTRITO FEDERAL</t>
  </si>
  <si>
    <t>12.362.6221.3632.0002 - SAÚDE ESCOLAR-ENSINO MÉDIO - SE-DISTRITO FEDERAL</t>
  </si>
  <si>
    <t>12.362.6221.5023.9525 - CONSTRUÇÃO DE UNIDADE DE ENSINO-CENTROS INTERESCOLARES DE LÍNGUAS/CIL - SE-DISTRITO FEDERAL</t>
  </si>
  <si>
    <t>12.361.6221.3232.3901 - AMPLIAÇÃO DE UNIDADES DE ENSINO FUNDAMENTAL-SE-DISTRITO FEDERAL</t>
  </si>
  <si>
    <t>12.363.6221.3023.3876 - PROGRAMA DE ACELERAÇÃO DO CRESCIMENTO - PAC-COBERTURA DE QUADRAS ESPORTIVAS ESCOLARES - EDUCAÇÃO PROFISSIONAL - SE-DISTRITO FEDERAL</t>
  </si>
  <si>
    <t>12.363.6221.3239.0002 - REFORMA DE UNIDADES DE ENSINO PROFISSIONAL-REDE PÚBLICA - SE-DISTRITO FEDERAL</t>
  </si>
  <si>
    <t>12.361.6221.3232.1981 - AMPLIAÇÃO DE UNIDADES DE ENSINO FUNDAMENTAL-ESCOLA CLASSE LAMARÃO- PARANOÁ</t>
  </si>
  <si>
    <t>12.365.6221.2442.0001 - CARTÃO CRECHE-AUXÍLIO PRÉ-ESCOLA-SE-DISTRITO FEDERAL</t>
  </si>
  <si>
    <t>12.361.6221.3236.0003 - REFORMA DE UNIDADES DE ENSINO FUNDAMENTAL-REDE PÚBLICA - SE-DISTRITO FEDERAL</t>
  </si>
  <si>
    <t>12.367.6221.2964.9319 - ALIMENTAÇÃO ESCOLAR-EDUCAÇÃO ESPECIAL - SE-DISTRITO FEDERAL</t>
  </si>
  <si>
    <t>12.361.6221.3632.0001 - SAÚDE ESCOLAR-ENSINO FUNDAMENTAL - SE-DISTRITO FEDERAL</t>
  </si>
  <si>
    <t>12.361.6221.3023.0038 - PROGRAMA DE ACELERAÇÃO DO CRESCIMENTO - PAC-CONSTRUÇÃO E REFORMA DE QUADRAS ESPORTIVAS NAS UNIDADES DE ENSINO FUNDAMENTAL - SE-DISTRITO FEDERAL</t>
  </si>
  <si>
    <t>12.361.6221.3236.5519 - REFORMA DE UNIDADES DE ENSINO FUNDAMENTAL-ESCOLA CLASSE 54- TAGUATINGA</t>
  </si>
  <si>
    <t>12.365.6221.1968.2517 - ELABORAÇÃO DE PROJETOS-UNIDADES DE EDUCAÇÃO INFANTIL - PRÉ-ESCOLA - SE-DISTRITO FEDERAL</t>
  </si>
  <si>
    <t>12.365.6221.3271.1418 - CONSTRUÇÃO DE UNIDADES DA EDUCAÇÃO INFANTIL-CENTRO DE EDUCAÇÃO INFANTIL PARANOÁ PARK- PARANOÁ</t>
  </si>
  <si>
    <t>12.367.6221.3023.0069 - PROGRAMA DE ACELERAÇÃO DO CRESCIMENTO - PAC-CONSTRUÇÃO E REFORMA DE QUADRAS ESPORTIVAS NAS UNIDADES DE ENSINO ESPECIAL - SE-DISTRITO FEDERAL</t>
  </si>
  <si>
    <t>12.361.6221.3232.2719 - AMPLIAÇÃO DE UNIDADES DE ENSINO FUNDAMENTAL-ESCOLA CLASSE VILA NOVA- SÃO SEBASTIÃO</t>
  </si>
  <si>
    <t>12.365.6221.3632.0004 - SAÚDE ESCOLAR-EDUCAÇÃO INFANTIL PRÉ-ESCOLA - SE-DISTRITO FEDERAL</t>
  </si>
  <si>
    <t>12.361.6221.3235.2722 - RECONSTRUÇÃO DE UNIDADES DE ENSINO FUNDAMENTAL-ESCOLA CLASSE 425- SAMAMBAIA</t>
  </si>
  <si>
    <t>12.365.6221.2388.0008 - MANUTENÇÃO DA EDUCAÇÃO INFANTIL-CRECHE "HOTELZINHO SÃO VICENTE DE PAULO"- PLANALTINA</t>
  </si>
  <si>
    <t>12.361.6221.2446.0001 - CARTÃO MATERIAL ESCOLAR-ENSINO FUNDAMENTAL - SE-DISTRITO FEDERAL</t>
  </si>
  <si>
    <t>12.362.6221.2446.0002 - CARTÃO MATERIAL ESCOLAR-ENSINO MÉDIO - SE-DISTRITO FEDERAL</t>
  </si>
  <si>
    <t>12.362.6221.2964.0004 - ALIMENTAÇÃO ESCOLAR-ALUNOS DO ENSINO MÉDIO - SE-DISTRITO FEDERAL</t>
  </si>
  <si>
    <t>12.365.6221.2446.0004 - CARTÃO MATERIAL ESCOLAR-PRE-ESCOLA-SE-DISTRITO FEDERAL</t>
  </si>
  <si>
    <t>12.361.6221.2160.0001 - MANUTENÇÃO DAS ATIVIDADES DE EDUCAÇÃO FÍSICA-REDE PÚBLICA - SE-DISTRITO FEDERAL</t>
  </si>
  <si>
    <t>12.361.6221.3232.2714 - AMPLIAÇÃO DE UNIDADES DE ENSINO FUNDAMENTAL-CENTRO DE ENSINO FUNDAMENTAL 308- SANTA MARIA</t>
  </si>
  <si>
    <t>12.361.6221.3236.0002 - REFORMA DE UNIDADES DE ENSINO FUNDAMENTAL-ESCOLA CLASSE 803-DISTRITO FEDERAL</t>
  </si>
  <si>
    <t>12.361.6221.3232.2709 - AMPLIAÇÃO DE UNIDADES DE ENSINO FUNDAMENTAL-ESCOLA CLASSE 104- SÃO SEBASTIÃO</t>
  </si>
  <si>
    <t>12.361.6221.3236.0004 - REFORMA DE UNIDADES DE ENSINO FUNDAMENTAL-CEF LAGO NORTE- LAGO NORTE</t>
  </si>
  <si>
    <t>12.362.6221.3241.0004 - RECONSTRUÇÃO DE UNIDADES DE ENSINO MÉDIO-CED CASA GRANDE-SE- GAMA</t>
  </si>
  <si>
    <t>12.363.6221.2391.0001 - MANUTENÇÃO DA EDUCAÇÃO  PROFISSIONAL-REDE PÚBLICA - SE-DISTRITO FEDERAL</t>
  </si>
  <si>
    <t>12.361.6221.3232.2711 - AMPLIAÇÃO DE UNIDADES DE ENSINO FUNDAMENTAL-ESCOLA CLASSE INCRA 06- BRAZLÂNDIA</t>
  </si>
  <si>
    <t>12.361.6221.3232.2715 - AMPLIAÇÃO DE UNIDADES DE ENSINO FUNDAMENTAL-CENTRO DE ENSINO FUNDAMENTAL TAQUARA- PLANALTINA</t>
  </si>
  <si>
    <t>12.361.6221.3236.5502 - REFORMA DE UNIDADES DE ENSINO FUNDAMENTAL-ESCOLA CLASSE MENINOS E MENINAS DO PARQUE - SE-DISTRITO FEDERAL</t>
  </si>
  <si>
    <t>12.365.6221.3271.1417 - CONSTRUÇÃO DE UNIDADES DA EDUCAÇÃO INFANTIL-CENTRO DE EDUCAÇÃO INFANTIL- CEILÂNDIA</t>
  </si>
  <si>
    <t>12.031.6221.5924.0003 - CONSTRUÇÃO DE UNIDADES DO ENSINO FUNDAMENTAL-ESCOLA CLASSE EM ITAPOÃ-SE- PARANOÁ</t>
  </si>
  <si>
    <t>12.362.6221.3241.0003 - RECONSTRUÇÃO DE UNIDADES DE ENSINO MÉDIO-SE-DISTRITO FEDERAL</t>
  </si>
  <si>
    <t>12.361.6221.3023.3874 - PROGRAMA DE ACELERAÇÃO DO CRESCIMENTO - PAC-COBERTURA DE QUADRAS ESPORTIVAS ESCOLARES DO ENSINO FUNDAMENTAL-SE-DISTRITO FEDERAL</t>
  </si>
  <si>
    <t>12.361.6221.5924.1700 - CONSTRUÇÃO DE UNIDADES DO ENSINO FUNDAMENTAL-ESCOLA CLASSE NO JARDIM MANGUEIRAL- SÃO SEBASTIÃO</t>
  </si>
  <si>
    <t>12.362.6221.3023.0039 - PROGRAMA DE ACELERAÇÃO DO CRESCIMENTO - PAC-CONSTRUÇÃO E REFORMA DE QUADRAS ESPORTIVA NAS UNIDADES DE ENSINO MÉDIO - SE-DISTRITO FEDERAL</t>
  </si>
  <si>
    <t>12.362.6221.5023.2278 - CONSTRUÇÃO DE UNIDADE DE ENSINO-CIL JARDIM MANGUEIRAL- SÃO SEBASTIÃO</t>
  </si>
  <si>
    <t>12.363.6221.3234.2929 - CONSTRUÇÃO DE UNIDADES DE ENSINO PROFISSIONALIZANTE-ESCOLAS TÉCNICAS PROFISSIONALIZANTES - SE-DISTRITO FEDERAL</t>
  </si>
  <si>
    <t>12.365.6221.3271.9354 - CONSTRUÇÃO DE UNIDADES DA EDUCAÇÃO INFANTIL-CRECHE- PAC2 -SE-DISTRITO FEDERAL</t>
  </si>
  <si>
    <t>12.361.6221.1968.2512 - ELABORAÇÃO DE PROJETOS-ENSINO FUNDAMENTAL - SE-DISTRITO FEDERAL</t>
  </si>
  <si>
    <t>12.362.6221.3272.9328 - CONSTRUÇÃO DE UNIDADES DO ENSINO MÉDIO-REDE PÚBLICA - SE-DISTRITO FEDERAL</t>
  </si>
  <si>
    <t>12.365.6221.3238.2734 - REFORMA DE UNIDADES DE EDUCAÇÃO INFANTIL-PRÉ-ESCOLA - SE-DISTRITO FEDERAL</t>
  </si>
  <si>
    <t>12.365.6221.2964.9316 - ALIMENTAÇÃO ESCOLAR-EDUCAÇÃO INFANTIL  PRÉ ESCOLA - SE-DISTRITO FEDERAL</t>
  </si>
  <si>
    <t>12.361.6221.3236.0005 - REFORMA DE UNIDADES DE ENSINO FUNDAMENTAL-ESCOLA CLASSE 08- GUARÁ</t>
  </si>
  <si>
    <t>12.365.6221.3238.2733 - REFORMA DE UNIDADES DE EDUCAÇÃO INFANTIL-CRECHE - SE-DISTRITO FEDERAL</t>
  </si>
  <si>
    <t>12.361.6221.3236.5523 - REFORMA DE UNIDADES DE ENSINO FUNDAMENTAL-ESCOLA CLASSE 52- TAGUATINGA</t>
  </si>
  <si>
    <t>12.361.6221.5924.9324 - CONSTRUÇÃO DE UNIDADES DO ENSINO FUNDAMENTAL-ESCOLA CLASSE QN 24- RIACHO FUNDO</t>
  </si>
  <si>
    <t>12.122.6221.2387.0194 - DESCENTRALIZAÇÃO DE RECURSOS FINANCEIROS PARA AS ESCOLAS-CENTRO EDUCACIONAL INFANTIL 02- SOBRADINHO</t>
  </si>
  <si>
    <t>12.362.6221.2390.0001 - MANUTENÇÃO DO ENSINO MÉDIO-REDE PÚBLICA -SE-DISTRITO FEDERAL</t>
  </si>
  <si>
    <t>12.365.6221.2388.4379 - MANUTENÇÃO DA EDUCAÇÃO INFANTIL-CRECHE - SE-DISTRITO FEDERAL</t>
  </si>
  <si>
    <t>12.362.6221.3231.5571 - AMPLIAÇÃO DE UNIDADES DE ENSINO MÉDIO-CENTRO EDUCACIONAL 04- GUARÁ</t>
  </si>
  <si>
    <t>12.361.6221.2964.0001 - ALIMENTAÇÃO ESCOLAR-ALUNOS DO ENSINO FUNDAMENTAL - SE-DISTRITO FEDERAL</t>
  </si>
  <si>
    <t>12.361.6221.3235.2723 - RECONSTRUÇÃO DE UNIDADES DE ENSINO FUNDAMENTAL-CENTRO DE ENSINO FUNDAMENTAL MYRIAM ERVILHA- RECANTO DAS EMAS</t>
  </si>
  <si>
    <t>12.365.6221.1968.2516 - ELABORAÇÃO DE PROJETOS-UNIDADES DE EDUCAÇÃO INFANTIL-CRECHE-SE-DISTRITO FEDERAL</t>
  </si>
  <si>
    <t>12.361.6221.3236.5499 - REFORMA DE UNIDADES DE ENSINO FUNDAMENTAL-CAIC CASTELO BRANCO- GAMA</t>
  </si>
  <si>
    <t>12.361.6221.5924.7831 - CONSTRUÇÃO DE UNIDADES DO ENSINO FUNDAMENTAL-ESCOLA CLASSE PARANOÁ PARK- PARANOÁ</t>
  </si>
  <si>
    <t>12.361.6221.3232.2710 - AMPLIAÇÃO DE UNIDADES DE ENSINO FUNDAMENTAL-ESCOLA CLASSE 303- SÃO SEBASTIÃO</t>
  </si>
  <si>
    <t>12.365.6221.3271.9355 - CONSTRUÇÃO DE UNIDADES DA EDUCAÇÃO INFANTIL-PRÉ-ESCOLA - SE-DISTRITO FEDERAL</t>
  </si>
  <si>
    <t>12.367.6221.5051.0002 - REFORMA DE UNIDADES DO ENSINO ESPECIAL-REDE PÚBLICA - SE-DISTRITO FEDERAL</t>
  </si>
  <si>
    <t>12.361.6221.3235.2714 - RECONSTRUÇÃO DE UNIDADES DE ENSINO FUNDAMENTAL-ESCOLA CLASSE 52- CEILÂNDIA</t>
  </si>
  <si>
    <t>12.361.6221.5924.9322 - CONSTRUÇÃO DE UNIDADES DO ENSINO FUNDAMENTAL-CEF JARDINS MANGUEIRAL-SE- SÃO SEBASTIÃO</t>
  </si>
  <si>
    <t>12.362.6221.3237.0003 - REFORMA DE UNIDADES DE ENSINO MÉDIO-REDE PÚBLICA - SE-DISTRITO FEDERAL</t>
  </si>
  <si>
    <t>12.363.6221.1968.2514 - ELABORAÇÃO DE PROJETOS-ENSINO PROFISSIONALIZANTE - SE-DISTRITO FEDERAL</t>
  </si>
  <si>
    <t>12.365.6221.3271.1416 - CONSTRUÇÃO DE UNIDADES DA EDUCAÇÃO INFANTIL-CENTRO DE EDUCAÇÃO INFANTIL CASA GRANDE- GAMA</t>
  </si>
  <si>
    <t>12.361.6221.3232.2712 - AMPLIAÇÃO DE UNIDADES DE ENSINO FUNDAMENTAL-CENTRO DE ENSINO FUNDAMENTAL OZORIO BACHIN- PLANALTINA</t>
  </si>
  <si>
    <t>12.361.6221.3236.0006 - REFORMA DE UNIDADES DE ENSINO FUNDAMENTAL-CAIC JULIA KUBITSCHEK- SOBRADINHO</t>
  </si>
  <si>
    <t>12.362.6221.3231.1978 - AMPLIAÇÃO DE UNIDADES DE ENSINO MÉDIO-CENTRO EDUCACIONAL 04- BRAZLÂNDIA</t>
  </si>
  <si>
    <t>12.122.6221.2387.0180 - DESCENTRALIZAÇÃO DE RECURSOS FINANCEIROS PARA AS ESCOLAS-CAIC PROFESSOR WALTER JOSÉ DE MOURA- TAGUATINGA</t>
  </si>
  <si>
    <t>12.122.6221.2387.0178 - DESCENTRALIZAÇÃO DE RECURSOS FINANCEIROS PARA AS ESCOLAS-CENTRO DE ENSINO FUNDAMENTAL 801- RECANTO DAS EMAS</t>
  </si>
  <si>
    <t>12.361.6221.2389.0001 - MANUTENÇÃO DO ENSINO FUNDAMENTAL-REDE PÚBLICA - SE-DISTRITO FEDERAL</t>
  </si>
  <si>
    <t>12.362.6221.2390.4384 - MANUTENÇÃO DO ENSINO MÉDIO-PROGRAMA DE FOMENTO À IMPLEMENTAÇÃO DE ESCOLAS DE ENSINO MÉDIO EM TEMPO INTEGRAL-DISTRITO FEDERAL</t>
  </si>
  <si>
    <t>12.361.6221.3235.2720 - RECONSTRUÇÃO DE UNIDADES DE ENSINO FUNDAMENTAL-ESCOLA CLASSE 410- SAMAMBAIA</t>
  </si>
  <si>
    <t>12.367.6221.4976.9537 - TRANSPORTE DE ALUNOS-UNIDADES DA EDUCAÇÃO ESPECIAL  - SE-DISTRITO FEDERAL</t>
  </si>
  <si>
    <t>12.361.6221.2389.0002 - MANUTENÇÃO DO ENSINO FUNDAMENTAL-SWAP - FUNDEB-DISTRITO FEDERAL</t>
  </si>
  <si>
    <t>12.361.6221.3236.5528 - REFORMA DE UNIDADES DE ENSINO FUNDAMENTAL-CENTRO DE ENSINO FUNDAMENTAL PIPIRIPAU- PLANALTINA</t>
  </si>
  <si>
    <t>12.367.6221.2393.0001 - MANUTENÇÃO DA EDUCAÇÃO ESPECIAL-REDE PÚBLICA - SE-DISTRITO FEDERAL</t>
  </si>
  <si>
    <t>12.361.6221.3236.1404 - REFORMA DE UNIDADES DE ENSINO FUNDAMENTAL-ESCOLA CLASSE 415- SAMAMBAIA</t>
  </si>
  <si>
    <t>12.362.6221.3237.0005 - REFORMA DE UNIDADES DE ENSINO MÉDIO-CENTRO DE ENSINO MÉDIO 10-SE- CEILÂNDIA</t>
  </si>
  <si>
    <t>12.367.6221.5112.0003 - CONSTRUÇÃO DE UNIDADES DO ENSINO ESPECIAL-SE-DISTRITO FEDERAL</t>
  </si>
  <si>
    <t>12.365.6221.3271.9359 - CONSTRUÇÃO DE UNIDADES DA EDUCAÇÃO INFANTIL-JARDINS MANGUEIRAL-SE- SÃO SEBASTIÃO</t>
  </si>
  <si>
    <t>12.122.6221.2387.0164 - DESCENTRALIZAÇÃO DE RECURSOS FINANCEIROS PARA AS ESCOLAS-SE-DISTRITO FEDERAL</t>
  </si>
  <si>
    <t>12.122.6221.2387.0185 - DESCENTRALIZAÇÃO DE RECURSOS FINANCEIROS PARA AS ESCOLAS-CENTRO DE ENSINO FUNDAMENTAL PROFª. MARIA DO ROSÁRIO G. DA SILVA- CEILÂNDIA</t>
  </si>
  <si>
    <t>12.122.6221.2387.0189 - DESCENTRALIZAÇÃO DE RECURSOS FINANCEIROS PARA AS ESCOLAS-ESCOLA DEFAB - CENTRO DE ENSINO FUNDAMENTAL ATHOS BULCÃO- CRUZEIRO</t>
  </si>
  <si>
    <t>12.361.6221.3232.2716 - AMPLIAÇÃO DE UNIDADES DE ENSINO FUNDAMENTAL-CENTRO DE ENSINO FUNDAMENTAL 431- SAMAMBAIA</t>
  </si>
  <si>
    <t>12.361.6221.3232.3900 - AMPLIAÇÃO DE UNIDADES DE ENSINO FUNDAMENTAL-ESCOLA CLASSE DOM BOSCO- SÃO SEBASTIÃO</t>
  </si>
  <si>
    <t>12.361.6221.3236.1405 - REFORMA DE UNIDADES DE ENSINO FUNDAMENTAL-CEF 407- SAMAMBAIA</t>
  </si>
  <si>
    <t>12.361.6221.3236.2718 - REFORMA DE UNIDADES DE ENSINO FUNDAMENTAL-CENTRO DE ENSINO FUNDAMENTAL 01- PLANALTINA</t>
  </si>
  <si>
    <t>12.361.6221.4976.0002 - TRANSPORTE DE ALUNOS-ENSINO FUNDAMENTAL - SE-DISTRITO FEDERAL</t>
  </si>
  <si>
    <t>12.361.6221.5924.9316 - CONSTRUÇÃO DE UNIDADES DO ENSINO FUNDAMENTAL-REDE PÚBLICA - SE-DISTRITO FEDERAL</t>
  </si>
  <si>
    <t>12.362.6221.3023.3875 - PROGRAMA DE ACELERAÇÃO DO CRESCIMENTO - PAC-COBERTURA DE QUADRAS ESPORTIVAS ESCOLARES - ENSINO MÉDIO - SE-DISTRITO FEDERAL</t>
  </si>
  <si>
    <t>12.365.6221.2964.9317 - ALIMENTAÇÃO ESCOLAR-EDUCAÇÃO INFANTIL - CRECHE - SE-DISTRITO FEDERAL</t>
  </si>
  <si>
    <t>12.363.6221.2391.0003 - MANUTENÇÃO DA EDUCAÇÃO  PROFISSIONAL-AQUISIÇÃO DE INSTRUMENTOS MUSICAIS PARA ESCOLA DE MÚSICA DE BRASÍLIA-SE- PLANO PILOTO .</t>
  </si>
  <si>
    <t>12.361.6221.3235.2724 - RECONSTRUÇÃO DE UNIDADES DE ENSINO FUNDAMENTAL-SECRETARIA DE ESTADO DE EDUCAÇÃO-DISTRITO FEDERAL</t>
  </si>
  <si>
    <t>12.362.6221.3231.2710 - AMPLIAÇÃO DE UNIDADES DE ENSINO MÉDIO-SE-DISTRITO FEDERAL</t>
  </si>
  <si>
    <t>12.361.6221.3235.2718 - RECONSTRUÇÃO DE UNIDADES DE ENSINO FUNDAMENTAL-CENTRO DE ENSINO FUNDAMENTAL - VILA PLANALTO - SE- PLANO PILOTO .</t>
  </si>
  <si>
    <t>12.361.6221.5924.1701 - CONSTRUÇÃO DE UNIDADES DO ENSINO FUNDAMENTAL-CENTRO DE ENSINO FUNDAMENTAL QN 24- RIACHO FUNDO</t>
  </si>
  <si>
    <t>12.362.6221.2390.3115 - MANUTENÇÃO DO ENSINO MÉDIO-SWAP - FUNDEB-DISTRITO FEDERAL</t>
  </si>
  <si>
    <t>12.361.6221.3236.5505 - REFORMA DE UNIDADES DE ENSINO FUNDAMENTAL-ESCOLA DO PARQUE DA CIDADE/PROEM - SE- PLANO PILOTO .</t>
  </si>
  <si>
    <t>12.122.6221.2387.0195 - DESCENTRALIZAÇÃO DE RECURSOS FINANCEIROS PARA AS ESCOLAS-CENTRO EDUCACIONAL INFANTIL 01- SOBRADINHO</t>
  </si>
  <si>
    <t>12.122.6221.2387.0193 - DESCENTRALIZAÇÃO DE RECURSOS FINANCEIROS PARA AS ESCOLAS-CENTRO EDUCACIONAL INFANTIL 04 DE SOBRADINHO- SOBRADINHO</t>
  </si>
  <si>
    <t>12.122.6221.2387.0184 - DESCENTRALIZAÇÃO DE RECURSOS FINANCEIROS PARA AS ESCOLAS-CENTRO DE ENSINO FUNDAMENTAL CEF - VILA AREAL-DISTRITO FEDERAL</t>
  </si>
  <si>
    <t>12.122.6221.2387.0197 - DESCENTRALIZAÇÃO DE RECURSOS FINANCEIROS PARA AS ESCOLAS-CENTRO EDUCACIONAL INFANTIL 03- SOBRADINHO</t>
  </si>
  <si>
    <t>14.243.6228.3233.5779 - IMPLANTAÇÃO DAS UNIDADES DE ATENDIMENTO À JUVENTUDE-SECRETARIA DE POLÍTICAS PARA CRIANÇAS, ADOLESCENTES E JUVENTUDE-DISTRITO FEDERAL</t>
  </si>
  <si>
    <t>14.243.6228.2579.0019 - MANUTENÇÃO E FUNCIONAMENTO DE CONSELHO-FUNDO DOS DIREITOS DA CRIANÇA E DO ADOLESCENTE-DISTRITO FEDERAL</t>
  </si>
  <si>
    <t>14.243.6228.3177.0001 - CONSTRUÇÃO DE UNIDADES DE ATENDIMENTO À JUVENTUDE-SECRETARIA DE POLÍTICAS PARA CRIANÇAS, ADOLESCENTES E JUVENTUDE-DISTRITO FEDERAL</t>
  </si>
  <si>
    <t>14.243.6228.1754.0001 - REFORMA DE UNIDADES DE ATENDIMENTO À CRIANÇA, AO ADOLESCENTE E SEUS FAMILIARES.-CONSELHOS TUTELARES-DISTRITO FEDERAL</t>
  </si>
  <si>
    <t>08.244.6228.4162.0001 - TRANSFERÊNCIA DE RENDA PARA FAMÍLIAS DO DF CADASTRADAS NO CADÚNICO-PROGRAMA DE COMPENSAÇÃO FINANCEIRA TEMPORÁRIA AOS CATADORES DE MATERIAIS RECICLÁVEIS-DISTRITO FEDERAL</t>
  </si>
  <si>
    <t>14.243.6228.2794.0007 - ASSISTÊNCIA AO JOVEM-ASSISTÊNCIA AO PROGRAMA JOVEM CANDANGO DO-DISTRITO FEDERAL</t>
  </si>
  <si>
    <t>14.243.6228.4217.0001 - MANUTENÇÃO DO SISTEMA SOCIOEDUCATIVO-SECRETARIA DE POLÍTICAS PARA CRIANÇAS, ADOLESCENTES E JUVENTUDE-DISTRITO FEDERAL</t>
  </si>
  <si>
    <t>08.243.6228.4185.0006 - CONVIVÊNCIA E FORTALECIMENTO DE VÍNCULOS - SCFV-CAMINHOS DA CIDADANIA- SETOR COMPL. DE IND. E ABASTECIMENTO</t>
  </si>
  <si>
    <t>14.243.6228.4091.5831 - APOIO A PROJETOS-SECRETARIA DE POLÍTICAS PARA CRIANÇAS, ADOLESCENTES E JUVENTUDE-DISTRITO FEDERAL</t>
  </si>
  <si>
    <t>14.243.6228.2794.9731 - ASSISTÊNCIA AO JOVEM-PROGRAMA JOVEM CANDANGO-DISTRITO FEDERAL</t>
  </si>
  <si>
    <t>14.243.6228.2461.0001 - APOIO ÀS AÇÕES INTERSETORIAIS DE PROTEÇÃO ESPECIAL DE CRIANÇAS E ADOLESCENTES-PROGRAMA DE PROTEÇÃO A CRIANÇAS E ADOLESCENTES AMEAÇADOS DE MORTE --DISTRITO FEDERAL</t>
  </si>
  <si>
    <t>14.243.6228.2794.9728 - ASSISTÊNCIA AO JOVEM-SECRETARIA  DE ESTADO DE POLÍTICAS PARA CRIANÇAS, ADOLESCENTES E JUVENTUDE-DISTRITO FEDERAL</t>
  </si>
  <si>
    <t>14.243.6228.1825.0005 - CONSTRUÇÃO DE UNIDADES DO SISTEMA SOCIOEDUCATIVO-DO- GAMA</t>
  </si>
  <si>
    <t>14.243.6228.4091.0065 - APOIO A PROJETOS-APOIO A AÇÕES DE PROJETO SOCIAL NO DF - EM 2018-DISTRITO FEDERAL</t>
  </si>
  <si>
    <t>08.243.6228.2914.0001 - PROTEÇÃO SOCIAL BÁSICA-ORÇAMENTO CRIANÇA E ADOLESCENTE-DISTRITO FEDERAL</t>
  </si>
  <si>
    <t>14.243.6228.2461.1958 - APOIO ÀS AÇÕES INTERSETORIAIS DE PROTEÇÃO ESPECIAL DE CRIANÇAS E ADOLESCENTES-FUNDO DOS DIREITOS DA CRIANÇA E DO ADOLESCENTE-DISTRITO FEDERAL</t>
  </si>
  <si>
    <t>14.243.6228.3711.6183 - REALIZAÇÃO DE ESTUDOS E PESQUISAS-FUNDO DOS DIREITOS DA CRIANÇA E DO ADOLESCENTE-DISTRITO FEDERAL</t>
  </si>
  <si>
    <t>14.243.6228.3079.0002 - IMPLANTAÇÃO DA ESCOLA DE CONSELHOS-FUNDO DOS DIREITOS DA CRIANÇA E DO ADOLESCENTE-DISTRITO FEDERAL</t>
  </si>
  <si>
    <t>14.243.6228.5004.0001 - REFORMA DE UNIDADES DO SISTEMA SOCIOEDUCATIVO-SECRETARIA DE POLÍTICAS PARA CRIANÇAS, ADOLESCENTES E JUVENTUDE-DISTRITO FEDERAL</t>
  </si>
  <si>
    <t>14.243.6228.3270.0001 - REFORMA DAS UNIDADES DE ATENDIMENTO À JUVENTUDE-SECRETARIA DE POLÍTICAS PARA CRIANÇAS, ADOLESCENTES E JUVENTUDE-DISTRITO FEDERAL</t>
  </si>
  <si>
    <t>14.243.6228.3678.2714 - REALIZAÇÃO DE EVENTOS-FUNDO DOS DIREITOS DA CRIANÇA E DO ADOLESCENTE-DISTRITO FEDERAL</t>
  </si>
  <si>
    <t>14.243.6228.1825.0004 - CONSTRUÇÃO DE UNIDADES DO SISTEMA SOCIOEDUCATIVO-SECRETARIA DE POLÍTICAS PARA CRIANÇAS, ADOLESCENTES E JUVENTUDE-DISTRITO FEDERAL</t>
  </si>
  <si>
    <t>14.243.6228.1754.0008 - REFORMA DE UNIDADES DE ATENDIMENTO À CRIANÇA, AO ADOLESCENTE E SEUS FAMILIARES.-REFORMA DE UNIDADES DE ATENDIMENTO DA SECRETARIA DE POLÍTICAS PARA CRIANÇAS, ADOLESCENTES E JUVENTUDE DO-DISTRITO FEDERAL</t>
  </si>
  <si>
    <t>14.243.6228.2102.9722 - ASSISTÊNCIA AOS ADOLESCENTES EM RISCO PESSOAL E SOCIAL-FUNDO DOS DIREITOS DA CRIANÇA E DO ADOLESCENTE-DISTRITO FEDERAL</t>
  </si>
  <si>
    <t>14.243.6228.3079.0001 - IMPLANTAÇÃO DA ESCOLA DE CONSELHOS-SECRETARIA DE POLÍTICAS PARA CRIANÇAS, ADOLESCENTES E JUVENTUDE-DISTRITO FEDERAL</t>
  </si>
  <si>
    <t>14.243.6228.2579.0012 - MANUTENÇÃO E FUNCIONAMENTO DE CONSELHO-SECRETARIA  DE POLÍTICAS PARA CRIANÇAS, ADOLESCENTES E JUVENTUDE-DISTRITO FEDERAL</t>
  </si>
  <si>
    <t>14.243.6228.3487.0001 - AMPLIAÇÃO E MANUTENÇÃO DAS AÇÕES DO REGIME SOCIOEDUCATIVO-FUNDO DOS DIREITOS DA CRIANÇA E DO ADOLESCENTE-DISTRITO FEDERAL</t>
  </si>
  <si>
    <t>08.243.6228.2917.0001 - PROTEÇÃO SOCIAL ESPECIAL DE ALTA COMPLEXIDADE-ORÇAMENTO CRIANÇA E ADOLESCENTE-DISTRITO FEDERAL</t>
  </si>
  <si>
    <t>14.243.6228.4072.0005 - MANUTENÇÃO E FUNCIONAMENTO DAS UNIDADES DE ATENDIMENTO À  JUVENTUDE-SECRETARIA DE POLÍTICAS PARA CRIANÇAS, ADOLESCENTES E JUVENTUDE-DISTRITO FEDERAL</t>
  </si>
  <si>
    <t>14.243.6228.1754.0002 - REFORMA DE UNIDADES DE ATENDIMENTO À CRIANÇA, AO ADOLESCENTE E SEUS FAMILIARES.-CENTRO DE ATENDIMENTO INTEGRADO A CRIANÇA E ADOLESCENTE --DISTRITO FEDERAL</t>
  </si>
  <si>
    <t>V.c) 6217 - SEGURANÇA PÚBLICA COM CIDADANIA</t>
  </si>
  <si>
    <t xml:space="preserve">V.d) 6221 - EDUCA MAIS BRASÍLIA </t>
  </si>
  <si>
    <t xml:space="preserve">V.e) 6228 - FAMÍLIAS FORTES </t>
  </si>
  <si>
    <t>TOTAL=(V.a+V.b+V.c+V.d+V.e)</t>
  </si>
  <si>
    <t xml:space="preserve">                           SECRETARIA DE ESTADO DE FAZENDA, PLANEJAMENTO, ORÇAMENTO E GESTÃO</t>
  </si>
  <si>
    <t>25906 - FUNDO DE COMBATE E ERRADICAÇÃO DA POBREZA</t>
  </si>
  <si>
    <t>SINESIO LOPES SOUTO (17/11/2016 A 30/08/2017); HILDEVAN AGUIAR CAVALCANTE (SUBTITUINDO -  24/03/2017 A 22/04/2017), (SUBSTITUINDO - 08/05/2017 A 19/05/2017), (SUBSTITUINDO - 10/07/2017 A 27/07/2017) E (01/09/2017 A 99.99.9999)</t>
  </si>
  <si>
    <t>ANDRÉ RICARDO OLIVEIRA DE SOUZA (01/03/2016 A 03/05/2017); ISAIAS APARECIDO DA SILVA (03/05/2017 A 03/04/2018).</t>
  </si>
  <si>
    <t>BERNARDO DE CASTRO E SOARES (12/12/2017 A 31/12/2018).</t>
  </si>
  <si>
    <t>DANIELLE CARVALHO ALVES (19/10/2016 a 20/06/2017); 2) MAURÍCIO PAZ MARTINS (13/02/2017 A 04/03/2017); CAMILA BARBOSA ALVES (30/06/2017 A 10/12/2017); BERNARDO DE CASTRO E SOARES (12/12/2017 A 31/12/2018).</t>
  </si>
  <si>
    <t xml:space="preserve">DANIELLE CARVALHO ALVES (até 29/06/2017); CAMILA BARBOSA ALVES (30/06/2017 a 10/12/2017); BERNARDO DE CASTRO SOARES (11/12/2017 a 31/12/2018)
</t>
  </si>
  <si>
    <t>JOSTON ALVES DE SOUSA (18/10/2017 A 24/04/2018); CARLOS EDUARDO BORGES (14/03/2017 A 99.99.9999); CLAUDIO FARIAS BARCELOS (14/03/2017 A 25/09/2018)</t>
  </si>
  <si>
    <t xml:space="preserve"> JOSE FERNANDES MOTTA JUNIOR (26/09/2018 A 99.99.999); JOSÉ PAULO MIRANDA DA SILVA (26/04/2018 A 26/09/2018); MARCOS ANTÔNIO NASCIMENTO DE SOUZA APOLÔNIO (18/10/2017 A 99.99.9999); ANDRÉ LUIZ RAMOS AZEVEDO (02/01/2018 A 06/02/2018); CARLOS EDUARDO BORGES (14/03/2017 A 99.99.9999); CLAUDIO FARIAS BARCELOS (14/03/2017 A 25/09/2018); DENILSON DA SILVA MARQUES (01/10/2018 A 10/10/2018); DOUGLAS GUIMARÃES DE ANDRADE (28/05/2018 A 01/06/2018).</t>
  </si>
  <si>
    <t>ISAIAS APARECIDO DA SILVA (03/05/2017 A 03/04/2018); FRANCISCO DAS CHAGAS PAIVA DA SILVA (03/04/2018 A 25/01/2019).</t>
  </si>
  <si>
    <t>VIVIANE GUERRA DE MOURA NUNES (01/01/2017 A 25/01/2017); JOÃO CARLOS DE AGUIAR NASCIMENTO (26/01/2017 A 31/12/2018)</t>
  </si>
  <si>
    <t>25904 - FUNDO DE ASSISTÊNCIA SOCIAL DO DISTRITO FEDERAL  (*)</t>
  </si>
  <si>
    <t>JOÃO CARLOS DE AGUIAR NASCIMENTO (26/01/2017 A 31/12/2018)</t>
  </si>
  <si>
    <t>25904 - FUNDO DE ASSISTÊNCIA SOCIAL DO DISTRITO FEDERAL (*)</t>
  </si>
  <si>
    <t>RICARDO DE SOUSA FERREIRA (01/10/2015 A 31/12/2018)</t>
  </si>
  <si>
    <t>RICARDO DE SOUSA FERREIRA (23/10/2015 A 31/12/2018)</t>
  </si>
  <si>
    <t>51101 - SECRETARIA DE ESTADO DE POLÍTICAS PARA CRIANÇAS, ADOLESCENTES E JUVENTUDE</t>
  </si>
  <si>
    <t>51901 - FUNDO DOS DIREITOS DA CRIANÇA E DO ADOLESCENTE DO DISTRITO FEDERAL - FDCA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</si>
</sst>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3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Segoe UI"/>
      <family val="2"/>
    </font>
    <font>
      <b/>
      <sz val="11"/>
      <name val="Segoe UI"/>
      <family val="2"/>
    </font>
    <font>
      <sz val="10"/>
      <name val="Tahoma"/>
      <family val="2"/>
    </font>
    <font>
      <b/>
      <sz val="10"/>
      <name val="Tahoma"/>
      <family val="2"/>
    </font>
    <font>
      <b/>
      <sz val="12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2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C00000"/>
      <name val="Tahoma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10"/>
      <color rgb="FF000000"/>
      <name val="Segoe UI"/>
      <family val="2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61">
    <xf numFmtId="0" fontId="0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5" fillId="20" borderId="0" applyNumberFormat="0" applyBorder="0" applyAlignment="0" applyProtection="0"/>
    <xf numFmtId="0" fontId="16" fillId="21" borderId="15" applyNumberFormat="0" applyAlignment="0" applyProtection="0"/>
    <xf numFmtId="0" fontId="17" fillId="22" borderId="16" applyNumberFormat="0" applyAlignment="0" applyProtection="0"/>
    <xf numFmtId="0" fontId="18" fillId="0" borderId="17" applyNumberFormat="0" applyFill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9" fillId="29" borderId="15" applyNumberFormat="0" applyAlignment="0" applyProtection="0"/>
    <xf numFmtId="0" fontId="20" fillId="30" borderId="0" applyNumberFormat="0" applyBorder="0" applyAlignment="0" applyProtection="0"/>
    <xf numFmtId="0" fontId="21" fillId="31" borderId="0" applyNumberFormat="0" applyBorder="0" applyAlignment="0" applyProtection="0"/>
    <xf numFmtId="0" fontId="13" fillId="0" borderId="0"/>
    <xf numFmtId="0" fontId="13" fillId="0" borderId="0"/>
    <xf numFmtId="0" fontId="13" fillId="32" borderId="18" applyNumberFormat="0" applyFont="0" applyAlignment="0" applyProtection="0"/>
    <xf numFmtId="0" fontId="13" fillId="32" borderId="18" applyNumberFormat="0" applyFont="0" applyAlignment="0" applyProtection="0"/>
    <xf numFmtId="0" fontId="13" fillId="32" borderId="18" applyNumberFormat="0" applyFont="0" applyAlignment="0" applyProtection="0"/>
    <xf numFmtId="0" fontId="13" fillId="32" borderId="18" applyNumberFormat="0" applyFont="0" applyAlignment="0" applyProtection="0"/>
    <xf numFmtId="9" fontId="1" fillId="0" borderId="0" applyFont="0" applyFill="0" applyBorder="0" applyAlignment="0" applyProtection="0"/>
    <xf numFmtId="0" fontId="22" fillId="21" borderId="19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20" applyNumberFormat="0" applyFill="0" applyAlignment="0" applyProtection="0"/>
    <xf numFmtId="0" fontId="27" fillId="0" borderId="21" applyNumberFormat="0" applyFill="0" applyAlignment="0" applyProtection="0"/>
    <xf numFmtId="0" fontId="28" fillId="0" borderId="22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23" applyNumberFormat="0" applyFill="0" applyAlignment="0" applyProtection="0"/>
    <xf numFmtId="164" fontId="1" fillId="0" borderId="0" applyFont="0" applyFill="0" applyBorder="0" applyAlignment="0" applyProtection="0"/>
  </cellStyleXfs>
  <cellXfs count="147">
    <xf numFmtId="0" fontId="0" fillId="0" borderId="0" xfId="0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33" borderId="0" xfId="0" applyFont="1" applyFill="1" applyAlignment="1">
      <alignment vertical="center"/>
    </xf>
    <xf numFmtId="0" fontId="30" fillId="33" borderId="0" xfId="0" applyFont="1" applyFill="1" applyAlignment="1">
      <alignment vertical="center"/>
    </xf>
    <xf numFmtId="0" fontId="31" fillId="33" borderId="0" xfId="0" applyFont="1" applyFill="1" applyAlignment="1">
      <alignment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6" fillId="33" borderId="0" xfId="0" applyFont="1" applyFill="1" applyBorder="1" applyAlignment="1">
      <alignment horizontal="left" vertical="center"/>
    </xf>
    <xf numFmtId="0" fontId="7" fillId="33" borderId="0" xfId="0" applyFont="1" applyFill="1" applyBorder="1" applyAlignment="1">
      <alignment vertical="center"/>
    </xf>
    <xf numFmtId="165" fontId="6" fillId="0" borderId="1" xfId="0" applyNumberFormat="1" applyFont="1" applyFill="1" applyBorder="1" applyAlignment="1">
      <alignment horizontal="center" vertical="center"/>
    </xf>
    <xf numFmtId="9" fontId="6" fillId="0" borderId="5" xfId="50" applyNumberFormat="1" applyFont="1" applyFill="1" applyBorder="1" applyAlignment="1">
      <alignment horizontal="center" vertical="center"/>
    </xf>
    <xf numFmtId="0" fontId="33" fillId="33" borderId="0" xfId="44" applyFont="1" applyFill="1" applyBorder="1" applyAlignment="1">
      <alignment horizontal="left" vertical="center" wrapText="1"/>
    </xf>
    <xf numFmtId="0" fontId="6" fillId="33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quotePrefix="1" applyFont="1" applyFill="1" applyBorder="1" applyAlignment="1">
      <alignment horizontal="center" vertical="center"/>
    </xf>
    <xf numFmtId="0" fontId="4" fillId="33" borderId="0" xfId="0" applyFont="1" applyFill="1" applyAlignment="1">
      <alignment vertical="center"/>
    </xf>
    <xf numFmtId="0" fontId="6" fillId="33" borderId="0" xfId="0" applyFont="1" applyFill="1" applyBorder="1" applyAlignment="1">
      <alignment horizontal="center" vertical="center"/>
    </xf>
    <xf numFmtId="0" fontId="4" fillId="33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2" fontId="7" fillId="0" borderId="0" xfId="0" applyNumberFormat="1" applyFont="1" applyFill="1" applyAlignment="1">
      <alignment horizontal="center" vertical="center"/>
    </xf>
    <xf numFmtId="0" fontId="3" fillId="33" borderId="0" xfId="0" applyFont="1" applyFill="1" applyAlignment="1">
      <alignment vertical="center"/>
    </xf>
    <xf numFmtId="165" fontId="7" fillId="33" borderId="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165" fontId="6" fillId="0" borderId="9" xfId="0" applyNumberFormat="1" applyFont="1" applyFill="1" applyBorder="1" applyAlignment="1">
      <alignment horizontal="center" vertical="center"/>
    </xf>
    <xf numFmtId="9" fontId="6" fillId="0" borderId="9" xfId="50" applyNumberFormat="1" applyFont="1" applyFill="1" applyBorder="1" applyAlignment="1">
      <alignment horizontal="center" vertical="center"/>
    </xf>
    <xf numFmtId="0" fontId="6" fillId="33" borderId="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0" fontId="9" fillId="33" borderId="0" xfId="0" applyFont="1" applyFill="1" applyBorder="1" applyAlignment="1">
      <alignment horizontal="left" vertical="center"/>
    </xf>
    <xf numFmtId="0" fontId="11" fillId="35" borderId="0" xfId="0" applyFont="1" applyFill="1" applyAlignment="1">
      <alignment vertical="center"/>
    </xf>
    <xf numFmtId="165" fontId="6" fillId="0" borderId="0" xfId="0" applyNumberFormat="1" applyFont="1" applyFill="1" applyBorder="1" applyAlignment="1">
      <alignment vertical="center"/>
    </xf>
    <xf numFmtId="165" fontId="6" fillId="0" borderId="0" xfId="0" applyNumberFormat="1" applyFont="1" applyFill="1" applyBorder="1" applyAlignment="1">
      <alignment horizontal="center" vertical="center"/>
    </xf>
    <xf numFmtId="9" fontId="6" fillId="0" borderId="0" xfId="5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/>
    </xf>
    <xf numFmtId="165" fontId="6" fillId="0" borderId="1" xfId="60" applyNumberFormat="1" applyFont="1" applyFill="1" applyBorder="1" applyAlignment="1">
      <alignment vertical="center"/>
    </xf>
    <xf numFmtId="165" fontId="6" fillId="0" borderId="2" xfId="6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165" fontId="6" fillId="0" borderId="10" xfId="6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/>
    </xf>
    <xf numFmtId="165" fontId="6" fillId="0" borderId="3" xfId="60" applyNumberFormat="1" applyFont="1" applyFill="1" applyBorder="1" applyAlignment="1">
      <alignment vertical="center"/>
    </xf>
    <xf numFmtId="165" fontId="6" fillId="0" borderId="4" xfId="60" applyNumberFormat="1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165" fontId="6" fillId="0" borderId="8" xfId="6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165" fontId="6" fillId="0" borderId="0" xfId="60" applyNumberFormat="1" applyFont="1" applyFill="1" applyBorder="1" applyAlignment="1">
      <alignment horizontal="center" vertical="center"/>
    </xf>
    <xf numFmtId="165" fontId="6" fillId="0" borderId="0" xfId="60" applyNumberFormat="1" applyFont="1" applyFill="1" applyBorder="1" applyAlignment="1">
      <alignment vertical="center"/>
    </xf>
    <xf numFmtId="165" fontId="32" fillId="0" borderId="0" xfId="60" applyNumberFormat="1" applyFont="1" applyFill="1" applyBorder="1" applyAlignment="1">
      <alignment horizontal="center" vertical="center"/>
    </xf>
    <xf numFmtId="2" fontId="6" fillId="0" borderId="0" xfId="0" applyNumberFormat="1" applyFont="1" applyFill="1" applyBorder="1" applyAlignment="1">
      <alignment horizontal="center" vertical="center"/>
    </xf>
    <xf numFmtId="9" fontId="6" fillId="0" borderId="0" xfId="50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/>
    </xf>
    <xf numFmtId="2" fontId="7" fillId="0" borderId="5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165" fontId="6" fillId="0" borderId="3" xfId="0" applyNumberFormat="1" applyFont="1" applyFill="1" applyBorder="1" applyAlignment="1">
      <alignment vertical="center"/>
    </xf>
    <xf numFmtId="16" fontId="7" fillId="0" borderId="0" xfId="0" applyNumberFormat="1" applyFont="1" applyFill="1" applyBorder="1" applyAlignment="1">
      <alignment horizontal="left" vertical="center"/>
    </xf>
    <xf numFmtId="0" fontId="12" fillId="0" borderId="0" xfId="0" applyFont="1" applyFill="1"/>
    <xf numFmtId="165" fontId="7" fillId="0" borderId="0" xfId="0" applyNumberFormat="1" applyFont="1" applyFill="1" applyAlignment="1">
      <alignment vertical="center"/>
    </xf>
    <xf numFmtId="0" fontId="7" fillId="0" borderId="9" xfId="0" applyFont="1" applyFill="1" applyBorder="1" applyAlignment="1">
      <alignment horizontal="center" vertical="center" wrapText="1"/>
    </xf>
    <xf numFmtId="0" fontId="35" fillId="0" borderId="24" xfId="0" applyFont="1" applyFill="1" applyBorder="1" applyAlignment="1">
      <alignment horizontal="left" vertical="center" wrapText="1"/>
    </xf>
    <xf numFmtId="3" fontId="35" fillId="0" borderId="24" xfId="0" applyNumberFormat="1" applyFont="1" applyFill="1" applyBorder="1" applyAlignment="1">
      <alignment horizontal="right" vertical="center" wrapText="1"/>
    </xf>
    <xf numFmtId="3" fontId="6" fillId="0" borderId="9" xfId="0" applyNumberFormat="1" applyFont="1" applyFill="1" applyBorder="1" applyAlignment="1">
      <alignment horizontal="right" vertical="center" wrapText="1"/>
    </xf>
    <xf numFmtId="9" fontId="6" fillId="0" borderId="9" xfId="50" applyFont="1" applyFill="1" applyBorder="1" applyAlignment="1">
      <alignment horizontal="center" vertical="center" wrapText="1"/>
    </xf>
    <xf numFmtId="0" fontId="34" fillId="0" borderId="9" xfId="0" applyFont="1" applyFill="1" applyBorder="1" applyAlignment="1">
      <alignment horizontal="center" vertical="center"/>
    </xf>
    <xf numFmtId="3" fontId="34" fillId="0" borderId="9" xfId="0" applyNumberFormat="1" applyFont="1" applyFill="1" applyBorder="1" applyAlignment="1">
      <alignment horizontal="right" vertical="center" wrapText="1"/>
    </xf>
    <xf numFmtId="9" fontId="7" fillId="0" borderId="9" xfId="50" applyFont="1" applyFill="1" applyBorder="1" applyAlignment="1">
      <alignment horizontal="center" vertical="center" wrapText="1"/>
    </xf>
    <xf numFmtId="0" fontId="35" fillId="0" borderId="24" xfId="0" applyFont="1" applyFill="1" applyBorder="1" applyAlignment="1">
      <alignment horizontal="right" vertical="center" wrapText="1"/>
    </xf>
    <xf numFmtId="9" fontId="34" fillId="0" borderId="9" xfId="50" applyFont="1" applyFill="1" applyBorder="1" applyAlignment="1">
      <alignment horizontal="center" vertical="center" wrapText="1"/>
    </xf>
    <xf numFmtId="3" fontId="33" fillId="0" borderId="9" xfId="0" applyNumberFormat="1" applyFont="1" applyFill="1" applyBorder="1" applyAlignment="1">
      <alignment horizontal="right" vertical="center" wrapText="1"/>
    </xf>
    <xf numFmtId="9" fontId="33" fillId="0" borderId="9" xfId="5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vertical="center"/>
    </xf>
    <xf numFmtId="165" fontId="7" fillId="0" borderId="9" xfId="0" applyNumberFormat="1" applyFont="1" applyFill="1" applyBorder="1" applyAlignment="1">
      <alignment horizontal="left" vertical="center" wrapText="1"/>
    </xf>
    <xf numFmtId="165" fontId="7" fillId="0" borderId="0" xfId="0" applyNumberFormat="1" applyFont="1" applyFill="1" applyBorder="1" applyAlignment="1">
      <alignment horizontal="left" vertical="center" wrapText="1"/>
    </xf>
    <xf numFmtId="9" fontId="7" fillId="0" borderId="0" xfId="5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right" vertical="center" wrapText="1"/>
    </xf>
    <xf numFmtId="0" fontId="6" fillId="0" borderId="9" xfId="0" applyFont="1" applyFill="1" applyBorder="1" applyAlignment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horizontal="center" vertical="center" wrapText="1"/>
    </xf>
    <xf numFmtId="0" fontId="34" fillId="0" borderId="9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center" vertical="center" wrapText="1"/>
    </xf>
    <xf numFmtId="0" fontId="35" fillId="0" borderId="25" xfId="0" applyFont="1" applyFill="1" applyBorder="1" applyAlignment="1">
      <alignment horizontal="left" vertical="center" wrapText="1"/>
    </xf>
    <xf numFmtId="0" fontId="35" fillId="0" borderId="26" xfId="0" applyFont="1" applyFill="1" applyBorder="1" applyAlignment="1">
      <alignment horizontal="left" vertical="center" wrapText="1"/>
    </xf>
    <xf numFmtId="0" fontId="7" fillId="33" borderId="11" xfId="0" applyFont="1" applyFill="1" applyBorder="1" applyAlignment="1">
      <alignment horizontal="center" vertical="center"/>
    </xf>
    <xf numFmtId="0" fontId="7" fillId="33" borderId="12" xfId="0" applyFont="1" applyFill="1" applyBorder="1" applyAlignment="1">
      <alignment horizontal="center" vertical="center"/>
    </xf>
    <xf numFmtId="0" fontId="35" fillId="0" borderId="27" xfId="0" applyFont="1" applyFill="1" applyBorder="1" applyAlignment="1">
      <alignment horizontal="left" vertical="center" wrapText="1"/>
    </xf>
    <xf numFmtId="0" fontId="35" fillId="0" borderId="28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center" vertical="center"/>
    </xf>
    <xf numFmtId="4" fontId="10" fillId="0" borderId="5" xfId="0" applyNumberFormat="1" applyFont="1" applyFill="1" applyBorder="1" applyAlignment="1">
      <alignment horizontal="center" vertical="center"/>
    </xf>
    <xf numFmtId="4" fontId="10" fillId="0" borderId="14" xfId="0" applyNumberFormat="1" applyFont="1" applyFill="1" applyBorder="1" applyAlignment="1">
      <alignment horizontal="center" vertical="center"/>
    </xf>
    <xf numFmtId="0" fontId="34" fillId="0" borderId="5" xfId="0" applyFont="1" applyFill="1" applyBorder="1" applyAlignment="1">
      <alignment horizontal="left" vertical="center"/>
    </xf>
    <xf numFmtId="0" fontId="34" fillId="0" borderId="29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34" borderId="5" xfId="0" applyFont="1" applyFill="1" applyBorder="1" applyAlignment="1">
      <alignment horizontal="center" vertical="center"/>
    </xf>
    <xf numFmtId="165" fontId="7" fillId="0" borderId="0" xfId="0" applyNumberFormat="1" applyFont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33" borderId="1" xfId="0" applyFont="1" applyFill="1" applyBorder="1" applyAlignment="1">
      <alignment horizontal="center" vertical="center"/>
    </xf>
    <xf numFmtId="0" fontId="7" fillId="33" borderId="2" xfId="0" applyFont="1" applyFill="1" applyBorder="1" applyAlignment="1">
      <alignment horizontal="center" vertical="center"/>
    </xf>
    <xf numFmtId="0" fontId="7" fillId="33" borderId="10" xfId="0" applyFont="1" applyFill="1" applyBorder="1" applyAlignment="1">
      <alignment horizontal="center" vertical="center"/>
    </xf>
    <xf numFmtId="0" fontId="9" fillId="33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34" borderId="1" xfId="0" applyFont="1" applyFill="1" applyBorder="1" applyAlignment="1">
      <alignment horizontal="center" vertical="center"/>
    </xf>
    <xf numFmtId="0" fontId="7" fillId="34" borderId="10" xfId="0" applyFont="1" applyFill="1" applyBorder="1" applyAlignment="1">
      <alignment horizontal="center" vertical="center"/>
    </xf>
    <xf numFmtId="0" fontId="7" fillId="34" borderId="6" xfId="0" applyFont="1" applyFill="1" applyBorder="1" applyAlignment="1">
      <alignment horizontal="center" vertical="center"/>
    </xf>
    <xf numFmtId="0" fontId="7" fillId="34" borderId="7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34" borderId="11" xfId="0" applyFont="1" applyFill="1" applyBorder="1" applyAlignment="1">
      <alignment horizontal="center" vertical="center"/>
    </xf>
    <xf numFmtId="0" fontId="7" fillId="34" borderId="13" xfId="0" applyFont="1" applyFill="1" applyBorder="1" applyAlignment="1">
      <alignment horizontal="center" vertical="center"/>
    </xf>
    <xf numFmtId="0" fontId="7" fillId="34" borderId="1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6" fillId="33" borderId="0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6" fillId="33" borderId="0" xfId="0" applyFont="1" applyFill="1" applyAlignment="1">
      <alignment horizontal="left" vertical="center" wrapText="1"/>
    </xf>
    <xf numFmtId="0" fontId="6" fillId="33" borderId="0" xfId="0" applyFont="1" applyFill="1" applyAlignment="1">
      <alignment horizontal="justify" vertical="center" wrapText="1"/>
    </xf>
  </cellXfs>
  <cellStyles count="61">
    <cellStyle name="20% - Ênfase1" xfId="1" builtinId="30" customBuiltin="1"/>
    <cellStyle name="20% - Ênfase1 2" xfId="2"/>
    <cellStyle name="20% - Ênfase2" xfId="3" builtinId="34" customBuiltin="1"/>
    <cellStyle name="20% - Ênfase2 2" xfId="4"/>
    <cellStyle name="20% - Ênfase3" xfId="5" builtinId="38" customBuiltin="1"/>
    <cellStyle name="20% - Ênfase3 2" xfId="6"/>
    <cellStyle name="20% - Ênfase4" xfId="7" builtinId="42" customBuiltin="1"/>
    <cellStyle name="20% - Ênfase4 2" xfId="8"/>
    <cellStyle name="20% - Ênfase5" xfId="9" builtinId="46" customBuiltin="1"/>
    <cellStyle name="20% - Ênfase5 2" xfId="10"/>
    <cellStyle name="20% - Ênfase6" xfId="11" builtinId="50" customBuiltin="1"/>
    <cellStyle name="20% - Ênfase6 2" xfId="12"/>
    <cellStyle name="40% - Ênfase1" xfId="13" builtinId="31" customBuiltin="1"/>
    <cellStyle name="40% - Ênfase1 2" xfId="14"/>
    <cellStyle name="40% - Ênfase2" xfId="15" builtinId="35" customBuiltin="1"/>
    <cellStyle name="40% - Ênfase2 2" xfId="16"/>
    <cellStyle name="40% - Ênfase3" xfId="17" builtinId="39" customBuiltin="1"/>
    <cellStyle name="40% - Ênfase3 2" xfId="18"/>
    <cellStyle name="40% - Ênfase4" xfId="19" builtinId="43" customBuiltin="1"/>
    <cellStyle name="40% - Ênfase4 2" xfId="20"/>
    <cellStyle name="40% - Ênfase5" xfId="21" builtinId="47" customBuiltin="1"/>
    <cellStyle name="40% - Ênfase5 2" xfId="22"/>
    <cellStyle name="40% - Ênfase6" xfId="23" builtinId="51" customBuiltin="1"/>
    <cellStyle name="40% - Ênfase6 2" xfId="24"/>
    <cellStyle name="60% - Ênfase1" xfId="25" builtinId="32" customBuiltin="1"/>
    <cellStyle name="60% - Ênfase2" xfId="26" builtinId="36" customBuiltin="1"/>
    <cellStyle name="60% - Ênfase3" xfId="27" builtinId="40" customBuiltin="1"/>
    <cellStyle name="60% - Ênfase4" xfId="28" builtinId="44" customBuiltin="1"/>
    <cellStyle name="60% - Ênfase5" xfId="29" builtinId="48" customBuiltin="1"/>
    <cellStyle name="60% - Ênfase6" xfId="30" builtinId="52" customBuiltin="1"/>
    <cellStyle name="Bom" xfId="31" builtinId="26" customBuiltin="1"/>
    <cellStyle name="Cálculo" xfId="32" builtinId="22" customBuiltin="1"/>
    <cellStyle name="Célula de Verificação" xfId="33" builtinId="23" customBuiltin="1"/>
    <cellStyle name="Célula Vinculada" xfId="34" builtinId="24" customBuiltin="1"/>
    <cellStyle name="Ênfase1" xfId="35" builtinId="29" customBuiltin="1"/>
    <cellStyle name="Ênfase2" xfId="36" builtinId="33" customBuiltin="1"/>
    <cellStyle name="Ênfase3" xfId="37" builtinId="37" customBuiltin="1"/>
    <cellStyle name="Ênfase4" xfId="38" builtinId="41" customBuiltin="1"/>
    <cellStyle name="Ênfase5" xfId="39" builtinId="45" customBuiltin="1"/>
    <cellStyle name="Ênfase6" xfId="40" builtinId="49" customBuiltin="1"/>
    <cellStyle name="Entrada" xfId="41" builtinId="20" customBuiltin="1"/>
    <cellStyle name="Incorreto" xfId="42" builtinId="27" customBuiltin="1"/>
    <cellStyle name="Neutra" xfId="43" builtinId="28" customBuiltin="1"/>
    <cellStyle name="Normal" xfId="0" builtinId="0"/>
    <cellStyle name="Normal 2" xfId="44"/>
    <cellStyle name="Normal 3" xfId="45"/>
    <cellStyle name="Nota 2" xfId="46"/>
    <cellStyle name="Nota 3" xfId="47"/>
    <cellStyle name="Nota 4" xfId="48"/>
    <cellStyle name="Nota 5" xfId="49"/>
    <cellStyle name="Porcentagem" xfId="50" builtinId="5"/>
    <cellStyle name="Saída" xfId="51" builtinId="21" customBuiltin="1"/>
    <cellStyle name="Texto de Aviso" xfId="52" builtinId="11" customBuiltin="1"/>
    <cellStyle name="Texto Explicativo" xfId="53" builtinId="53" customBuiltin="1"/>
    <cellStyle name="Título" xfId="54" builtinId="15" customBuiltin="1"/>
    <cellStyle name="Título 1" xfId="55" builtinId="16" customBuiltin="1"/>
    <cellStyle name="Título 2" xfId="56" builtinId="17" customBuiltin="1"/>
    <cellStyle name="Título 3" xfId="57" builtinId="18" customBuiltin="1"/>
    <cellStyle name="Título 4" xfId="58" builtinId="19" customBuiltin="1"/>
    <cellStyle name="Total" xfId="59" builtinId="25" customBuiltin="1"/>
    <cellStyle name="Vírgula" xfId="60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866775</xdr:colOff>
          <xdr:row>4</xdr:row>
          <xdr:rowOff>85725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.bin"/><Relationship Id="rId3" Type="http://schemas.openxmlformats.org/officeDocument/2006/relationships/printerSettings" Target="../printerSettings/printerSettings3.bin"/><Relationship Id="rId7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21"/>
  <sheetViews>
    <sheetView showGridLines="0" tabSelected="1" view="pageBreakPreview" zoomScale="65" zoomScaleNormal="65" zoomScaleSheetLayoutView="65" workbookViewId="0">
      <selection activeCell="H46" sqref="H46"/>
    </sheetView>
  </sheetViews>
  <sheetFormatPr defaultRowHeight="12.75" x14ac:dyDescent="0.2"/>
  <cols>
    <col min="1" max="1" width="68" style="33" customWidth="1"/>
    <col min="2" max="2" width="19.140625" style="14" customWidth="1"/>
    <col min="3" max="4" width="19.140625" style="33" bestFit="1" customWidth="1"/>
    <col min="5" max="5" width="18.140625" style="33" customWidth="1"/>
    <col min="6" max="6" width="18.140625" style="34" customWidth="1"/>
    <col min="7" max="16384" width="9.140625" style="2"/>
  </cols>
  <sheetData>
    <row r="1" spans="1:6" s="15" customFormat="1" ht="15" customHeight="1" x14ac:dyDescent="0.2">
      <c r="A1" s="123" t="s">
        <v>46</v>
      </c>
      <c r="B1" s="123"/>
      <c r="C1" s="123"/>
      <c r="D1" s="123"/>
      <c r="E1" s="123"/>
      <c r="F1" s="123"/>
    </row>
    <row r="2" spans="1:6" s="15" customFormat="1" ht="15" customHeight="1" x14ac:dyDescent="0.2">
      <c r="A2" s="123" t="s">
        <v>372</v>
      </c>
      <c r="B2" s="123"/>
      <c r="C2" s="123"/>
      <c r="D2" s="123"/>
      <c r="E2" s="123"/>
      <c r="F2" s="123"/>
    </row>
    <row r="3" spans="1:6" s="15" customFormat="1" ht="15" customHeight="1" x14ac:dyDescent="0.2">
      <c r="A3" s="123" t="s">
        <v>33</v>
      </c>
      <c r="B3" s="123"/>
      <c r="C3" s="123"/>
      <c r="D3" s="123"/>
      <c r="E3" s="123"/>
      <c r="F3" s="123"/>
    </row>
    <row r="4" spans="1:6" s="15" customFormat="1" ht="15" customHeight="1" x14ac:dyDescent="0.2">
      <c r="A4" s="33"/>
      <c r="B4" s="14"/>
      <c r="C4" s="16"/>
      <c r="D4" s="16"/>
      <c r="E4" s="16"/>
      <c r="F4" s="17"/>
    </row>
    <row r="5" spans="1:6" s="15" customFormat="1" ht="15" customHeight="1" x14ac:dyDescent="0.2">
      <c r="A5" s="33"/>
      <c r="B5" s="14"/>
      <c r="C5" s="16"/>
      <c r="D5" s="16"/>
      <c r="E5" s="16"/>
      <c r="F5" s="17"/>
    </row>
    <row r="6" spans="1:6" s="15" customFormat="1" ht="24.95" customHeight="1" x14ac:dyDescent="0.2">
      <c r="A6" s="133" t="s">
        <v>192</v>
      </c>
      <c r="B6" s="133"/>
      <c r="C6" s="133"/>
      <c r="D6" s="133"/>
      <c r="E6" s="133"/>
      <c r="F6" s="133"/>
    </row>
    <row r="7" spans="1:6" s="15" customFormat="1" ht="15" customHeight="1" x14ac:dyDescent="0.2">
      <c r="A7" s="119" t="s">
        <v>45</v>
      </c>
      <c r="B7" s="119"/>
      <c r="C7" s="119"/>
      <c r="D7" s="119"/>
      <c r="E7" s="119"/>
      <c r="F7" s="119"/>
    </row>
    <row r="8" spans="1:6" s="15" customFormat="1" ht="24.95" customHeight="1" x14ac:dyDescent="0.2">
      <c r="A8" s="7" t="s">
        <v>150</v>
      </c>
      <c r="B8" s="18"/>
      <c r="C8" s="19"/>
      <c r="D8" s="20"/>
      <c r="E8" s="16"/>
      <c r="F8" s="17"/>
    </row>
    <row r="9" spans="1:6" s="15" customFormat="1" ht="15" customHeight="1" x14ac:dyDescent="0.2">
      <c r="A9" s="7"/>
      <c r="B9" s="18"/>
      <c r="C9" s="21" t="s">
        <v>41</v>
      </c>
      <c r="D9" s="20"/>
      <c r="E9" s="16"/>
      <c r="F9" s="17"/>
    </row>
    <row r="10" spans="1:6" s="15" customFormat="1" ht="15" customHeight="1" x14ac:dyDescent="0.2">
      <c r="A10" s="7" t="s">
        <v>6</v>
      </c>
      <c r="B10" s="18"/>
      <c r="C10" s="19"/>
      <c r="D10" s="16"/>
      <c r="E10" s="16"/>
      <c r="F10" s="17"/>
    </row>
    <row r="11" spans="1:6" s="15" customFormat="1" ht="15" customHeight="1" x14ac:dyDescent="0.2">
      <c r="A11" s="124" t="s">
        <v>7</v>
      </c>
      <c r="B11" s="125"/>
      <c r="C11" s="136" t="s">
        <v>2</v>
      </c>
      <c r="D11" s="137"/>
      <c r="E11" s="137"/>
      <c r="F11" s="138"/>
    </row>
    <row r="12" spans="1:6" s="15" customFormat="1" ht="15" customHeight="1" x14ac:dyDescent="0.2">
      <c r="A12" s="126"/>
      <c r="B12" s="127"/>
      <c r="C12" s="112" t="s">
        <v>0</v>
      </c>
      <c r="D12" s="112"/>
      <c r="E12" s="112" t="s">
        <v>1</v>
      </c>
      <c r="F12" s="112"/>
    </row>
    <row r="13" spans="1:6" s="22" customFormat="1" ht="18.75" customHeight="1" x14ac:dyDescent="0.2">
      <c r="A13" s="44" t="s">
        <v>184</v>
      </c>
      <c r="B13" s="45"/>
      <c r="C13" s="46"/>
      <c r="D13" s="47">
        <v>27825804472</v>
      </c>
      <c r="E13" s="48"/>
      <c r="F13" s="49">
        <v>23377012152</v>
      </c>
    </row>
    <row r="14" spans="1:6" s="22" customFormat="1" ht="18" customHeight="1" x14ac:dyDescent="0.2">
      <c r="A14" s="50" t="s">
        <v>185</v>
      </c>
      <c r="B14" s="51"/>
      <c r="C14" s="52"/>
      <c r="D14" s="53">
        <v>28110419106</v>
      </c>
      <c r="E14" s="54"/>
      <c r="F14" s="55">
        <v>24773394106</v>
      </c>
    </row>
    <row r="15" spans="1:6" s="22" customFormat="1" ht="15" customHeight="1" x14ac:dyDescent="0.2">
      <c r="A15" s="56"/>
      <c r="B15" s="57"/>
      <c r="C15" s="58"/>
      <c r="D15" s="58"/>
      <c r="E15" s="59"/>
      <c r="F15" s="60"/>
    </row>
    <row r="16" spans="1:6" s="22" customFormat="1" ht="15" customHeight="1" x14ac:dyDescent="0.2">
      <c r="A16" s="28" t="s">
        <v>8</v>
      </c>
      <c r="B16" s="18"/>
      <c r="C16" s="19"/>
      <c r="D16" s="19"/>
      <c r="E16" s="19"/>
      <c r="F16" s="61"/>
    </row>
    <row r="17" spans="1:7" s="22" customFormat="1" ht="15" customHeight="1" x14ac:dyDescent="0.2">
      <c r="A17" s="128" t="s">
        <v>7</v>
      </c>
      <c r="B17" s="129"/>
      <c r="C17" s="120" t="s">
        <v>9</v>
      </c>
      <c r="D17" s="121"/>
      <c r="E17" s="121"/>
      <c r="F17" s="122"/>
    </row>
    <row r="18" spans="1:7" s="22" customFormat="1" ht="15" customHeight="1" x14ac:dyDescent="0.2">
      <c r="A18" s="130"/>
      <c r="B18" s="131"/>
      <c r="C18" s="114" t="s">
        <v>10</v>
      </c>
      <c r="D18" s="114"/>
      <c r="E18" s="114" t="s">
        <v>1</v>
      </c>
      <c r="F18" s="114"/>
    </row>
    <row r="19" spans="1:7" s="22" customFormat="1" ht="18" customHeight="1" x14ac:dyDescent="0.2">
      <c r="A19" s="44" t="s">
        <v>186</v>
      </c>
      <c r="B19" s="45"/>
      <c r="C19" s="46"/>
      <c r="D19" s="47">
        <v>29489604079</v>
      </c>
      <c r="E19" s="48"/>
      <c r="F19" s="49">
        <v>23461520368</v>
      </c>
    </row>
    <row r="20" spans="1:7" s="22" customFormat="1" ht="20.25" customHeight="1" x14ac:dyDescent="0.2">
      <c r="A20" s="50" t="s">
        <v>187</v>
      </c>
      <c r="B20" s="51"/>
      <c r="C20" s="54"/>
      <c r="D20" s="53">
        <v>29584308201</v>
      </c>
      <c r="E20" s="54"/>
      <c r="F20" s="55">
        <v>24837308243</v>
      </c>
    </row>
    <row r="21" spans="1:7" s="22" customFormat="1" ht="15" customHeight="1" x14ac:dyDescent="0.2">
      <c r="A21" s="56"/>
      <c r="B21" s="57"/>
      <c r="C21" s="58"/>
      <c r="D21" s="58"/>
      <c r="E21" s="62"/>
      <c r="F21" s="60"/>
    </row>
    <row r="22" spans="1:7" s="22" customFormat="1" ht="15" customHeight="1" x14ac:dyDescent="0.2">
      <c r="A22" s="28" t="s">
        <v>18</v>
      </c>
      <c r="B22" s="18"/>
      <c r="C22" s="19"/>
      <c r="D22" s="19"/>
      <c r="E22" s="42"/>
      <c r="F22" s="61"/>
    </row>
    <row r="23" spans="1:7" s="24" customFormat="1" ht="15" customHeight="1" x14ac:dyDescent="0.2">
      <c r="A23" s="128" t="s">
        <v>7</v>
      </c>
      <c r="B23" s="129"/>
      <c r="C23" s="114" t="s">
        <v>10</v>
      </c>
      <c r="D23" s="114" t="s">
        <v>1</v>
      </c>
      <c r="E23" s="120" t="s">
        <v>3</v>
      </c>
      <c r="F23" s="122"/>
    </row>
    <row r="24" spans="1:7" s="24" customFormat="1" ht="15" customHeight="1" x14ac:dyDescent="0.2">
      <c r="A24" s="139"/>
      <c r="B24" s="140"/>
      <c r="C24" s="132"/>
      <c r="D24" s="132"/>
      <c r="E24" s="63" t="s">
        <v>4</v>
      </c>
      <c r="F24" s="64" t="s">
        <v>5</v>
      </c>
    </row>
    <row r="25" spans="1:7" s="24" customFormat="1" ht="18" customHeight="1" x14ac:dyDescent="0.2">
      <c r="A25" s="65" t="s">
        <v>193</v>
      </c>
      <c r="B25" s="66"/>
      <c r="C25" s="10">
        <v>4692979993</v>
      </c>
      <c r="D25" s="10">
        <v>4392528493</v>
      </c>
      <c r="E25" s="10">
        <f>+C25-D25</f>
        <v>300451500</v>
      </c>
      <c r="F25" s="11">
        <f>IFERROR(+D25/C25,0)</f>
        <v>0.93597852527644476</v>
      </c>
    </row>
    <row r="26" spans="1:7" s="24" customFormat="1" ht="18" customHeight="1" x14ac:dyDescent="0.2">
      <c r="A26" s="50" t="s">
        <v>188</v>
      </c>
      <c r="B26" s="67"/>
      <c r="C26" s="68">
        <f>4709012435-200000</f>
        <v>4708812435</v>
      </c>
      <c r="D26" s="68">
        <v>4438863390</v>
      </c>
      <c r="E26" s="35">
        <f>+C26-D26</f>
        <v>269949045</v>
      </c>
      <c r="F26" s="36">
        <f>IFERROR(+D26/C26,0)</f>
        <v>0.9426715230801076</v>
      </c>
    </row>
    <row r="27" spans="1:7" s="24" customFormat="1" ht="44.25" customHeight="1" x14ac:dyDescent="0.2">
      <c r="A27" s="134" t="s">
        <v>194</v>
      </c>
      <c r="B27" s="134"/>
      <c r="C27" s="134"/>
      <c r="D27" s="134"/>
      <c r="E27" s="134"/>
      <c r="F27" s="134"/>
    </row>
    <row r="28" spans="1:7" s="24" customFormat="1" ht="15" customHeight="1" x14ac:dyDescent="0.2">
      <c r="A28" s="56"/>
      <c r="B28" s="56"/>
      <c r="C28" s="41"/>
      <c r="D28" s="41"/>
      <c r="E28" s="42"/>
      <c r="F28" s="43"/>
    </row>
    <row r="29" spans="1:7" s="25" customFormat="1" ht="15" customHeight="1" x14ac:dyDescent="0.2">
      <c r="A29" s="142" t="s">
        <v>152</v>
      </c>
      <c r="B29" s="142"/>
      <c r="C29" s="142"/>
      <c r="D29" s="142"/>
      <c r="E29" s="142"/>
      <c r="F29" s="142"/>
    </row>
    <row r="30" spans="1:7" s="27" customFormat="1" ht="15" customHeight="1" x14ac:dyDescent="0.2">
      <c r="A30" s="69" t="s">
        <v>195</v>
      </c>
      <c r="B30" s="18"/>
      <c r="C30" s="6"/>
      <c r="D30" s="70"/>
      <c r="E30" s="71"/>
      <c r="F30" s="30"/>
      <c r="G30" s="26"/>
    </row>
    <row r="31" spans="1:7" s="27" customFormat="1" ht="15" customHeight="1" x14ac:dyDescent="0.2">
      <c r="A31" s="38"/>
      <c r="B31" s="18"/>
      <c r="C31" s="6"/>
      <c r="D31" s="28"/>
      <c r="E31" s="29"/>
      <c r="F31" s="30"/>
      <c r="G31" s="26"/>
    </row>
    <row r="32" spans="1:7" s="27" customFormat="1" ht="15" customHeight="1" x14ac:dyDescent="0.2">
      <c r="A32" s="108" t="s">
        <v>67</v>
      </c>
      <c r="B32" s="110" t="s">
        <v>10</v>
      </c>
      <c r="C32" s="111"/>
      <c r="D32" s="72" t="s">
        <v>1</v>
      </c>
      <c r="E32" s="110" t="s">
        <v>31</v>
      </c>
      <c r="F32" s="111"/>
      <c r="G32" s="26"/>
    </row>
    <row r="33" spans="1:7" s="27" customFormat="1" ht="15" customHeight="1" x14ac:dyDescent="0.2">
      <c r="A33" s="109"/>
      <c r="B33" s="72" t="s">
        <v>20</v>
      </c>
      <c r="C33" s="72" t="s">
        <v>21</v>
      </c>
      <c r="D33" s="72" t="s">
        <v>19</v>
      </c>
      <c r="E33" s="72" t="s">
        <v>4</v>
      </c>
      <c r="F33" s="72" t="s">
        <v>5</v>
      </c>
      <c r="G33" s="26"/>
    </row>
    <row r="34" spans="1:7" s="27" customFormat="1" ht="36.75" customHeight="1" x14ac:dyDescent="0.2">
      <c r="A34" s="73" t="s">
        <v>47</v>
      </c>
      <c r="B34" s="74">
        <v>9056316</v>
      </c>
      <c r="C34" s="74">
        <v>7939764</v>
      </c>
      <c r="D34" s="74">
        <v>6483090</v>
      </c>
      <c r="E34" s="75">
        <f>+C34-D34</f>
        <v>1456674</v>
      </c>
      <c r="F34" s="76">
        <f>IFERROR(+D34/C34,0)</f>
        <v>0.81653434535333791</v>
      </c>
      <c r="G34" s="26"/>
    </row>
    <row r="35" spans="1:7" s="27" customFormat="1" ht="36.75" customHeight="1" x14ac:dyDescent="0.2">
      <c r="A35" s="73" t="s">
        <v>48</v>
      </c>
      <c r="B35" s="74">
        <v>1286905816</v>
      </c>
      <c r="C35" s="74">
        <v>1288733410</v>
      </c>
      <c r="D35" s="74">
        <v>1271171550</v>
      </c>
      <c r="E35" s="75">
        <f>+C35-D35</f>
        <v>17561860</v>
      </c>
      <c r="F35" s="76">
        <f>IFERROR(+D35/C35,0)</f>
        <v>0.98637277511102939</v>
      </c>
      <c r="G35" s="26"/>
    </row>
    <row r="36" spans="1:7" s="27" customFormat="1" ht="36.75" customHeight="1" x14ac:dyDescent="0.2">
      <c r="A36" s="73" t="s">
        <v>49</v>
      </c>
      <c r="B36" s="74">
        <v>1149690948</v>
      </c>
      <c r="C36" s="74">
        <v>1056749971</v>
      </c>
      <c r="D36" s="74">
        <v>1056744629</v>
      </c>
      <c r="E36" s="75">
        <f t="shared" ref="E36:E49" si="0">+C36-D36</f>
        <v>5342</v>
      </c>
      <c r="F36" s="76">
        <f t="shared" ref="F36:F49" si="1">IFERROR(+D36/C36,0)</f>
        <v>0.99999494487802543</v>
      </c>
      <c r="G36" s="26"/>
    </row>
    <row r="37" spans="1:7" s="27" customFormat="1" ht="36.75" customHeight="1" x14ac:dyDescent="0.2">
      <c r="A37" s="73" t="s">
        <v>50</v>
      </c>
      <c r="B37" s="74">
        <v>2266649</v>
      </c>
      <c r="C37" s="74">
        <v>1543417</v>
      </c>
      <c r="D37" s="74">
        <v>1543417</v>
      </c>
      <c r="E37" s="75">
        <f t="shared" si="0"/>
        <v>0</v>
      </c>
      <c r="F37" s="76">
        <f t="shared" si="1"/>
        <v>1</v>
      </c>
      <c r="G37" s="26"/>
    </row>
    <row r="38" spans="1:7" s="27" customFormat="1" ht="36.75" customHeight="1" x14ac:dyDescent="0.2">
      <c r="A38" s="73" t="s">
        <v>51</v>
      </c>
      <c r="B38" s="74">
        <v>196953837</v>
      </c>
      <c r="C38" s="74">
        <v>218195172</v>
      </c>
      <c r="D38" s="74">
        <v>218195012</v>
      </c>
      <c r="E38" s="75">
        <f t="shared" si="0"/>
        <v>160</v>
      </c>
      <c r="F38" s="76">
        <f t="shared" si="1"/>
        <v>0.9999992667115476</v>
      </c>
      <c r="G38" s="26"/>
    </row>
    <row r="39" spans="1:7" s="27" customFormat="1" ht="36.75" customHeight="1" x14ac:dyDescent="0.2">
      <c r="A39" s="73" t="s">
        <v>52</v>
      </c>
      <c r="B39" s="74">
        <v>314637396</v>
      </c>
      <c r="C39" s="74">
        <v>314637396</v>
      </c>
      <c r="D39" s="74">
        <v>314554072</v>
      </c>
      <c r="E39" s="75">
        <f t="shared" si="0"/>
        <v>83324</v>
      </c>
      <c r="F39" s="76">
        <f t="shared" si="1"/>
        <v>0.99973517451816185</v>
      </c>
      <c r="G39" s="26"/>
    </row>
    <row r="40" spans="1:7" s="27" customFormat="1" ht="36.75" customHeight="1" x14ac:dyDescent="0.2">
      <c r="A40" s="73" t="s">
        <v>53</v>
      </c>
      <c r="B40" s="74">
        <v>10959278</v>
      </c>
      <c r="C40" s="74">
        <v>10959278</v>
      </c>
      <c r="D40" s="74">
        <v>10959277</v>
      </c>
      <c r="E40" s="75">
        <f t="shared" si="0"/>
        <v>1</v>
      </c>
      <c r="F40" s="76">
        <f t="shared" si="1"/>
        <v>0.99999990875311306</v>
      </c>
      <c r="G40" s="26"/>
    </row>
    <row r="41" spans="1:7" s="27" customFormat="1" ht="36.75" customHeight="1" x14ac:dyDescent="0.2">
      <c r="A41" s="73" t="s">
        <v>54</v>
      </c>
      <c r="B41" s="74">
        <v>160063</v>
      </c>
      <c r="C41" s="74">
        <v>364313</v>
      </c>
      <c r="D41" s="74">
        <v>364313</v>
      </c>
      <c r="E41" s="75">
        <f t="shared" si="0"/>
        <v>0</v>
      </c>
      <c r="F41" s="76">
        <f t="shared" si="1"/>
        <v>1</v>
      </c>
      <c r="G41" s="26"/>
    </row>
    <row r="42" spans="1:7" s="27" customFormat="1" ht="36.75" customHeight="1" x14ac:dyDescent="0.2">
      <c r="A42" s="73" t="s">
        <v>55</v>
      </c>
      <c r="B42" s="74">
        <v>969788</v>
      </c>
      <c r="C42" s="74">
        <v>522270</v>
      </c>
      <c r="D42" s="74">
        <v>522270</v>
      </c>
      <c r="E42" s="75">
        <f t="shared" si="0"/>
        <v>0</v>
      </c>
      <c r="F42" s="76">
        <f t="shared" si="1"/>
        <v>1</v>
      </c>
      <c r="G42" s="26"/>
    </row>
    <row r="43" spans="1:7" s="27" customFormat="1" ht="36.75" customHeight="1" x14ac:dyDescent="0.2">
      <c r="A43" s="73" t="s">
        <v>56</v>
      </c>
      <c r="B43" s="74">
        <v>9310436</v>
      </c>
      <c r="C43" s="74">
        <v>10195013</v>
      </c>
      <c r="D43" s="74">
        <v>10195013</v>
      </c>
      <c r="E43" s="75">
        <f t="shared" si="0"/>
        <v>0</v>
      </c>
      <c r="F43" s="76">
        <f t="shared" si="1"/>
        <v>1</v>
      </c>
      <c r="G43" s="26"/>
    </row>
    <row r="44" spans="1:7" s="27" customFormat="1" ht="47.25" customHeight="1" x14ac:dyDescent="0.2">
      <c r="A44" s="73" t="s">
        <v>57</v>
      </c>
      <c r="B44" s="74">
        <v>96128869</v>
      </c>
      <c r="C44" s="74">
        <v>107145873</v>
      </c>
      <c r="D44" s="74">
        <v>107145873</v>
      </c>
      <c r="E44" s="75">
        <f t="shared" si="0"/>
        <v>0</v>
      </c>
      <c r="F44" s="76">
        <f t="shared" si="1"/>
        <v>1</v>
      </c>
      <c r="G44" s="26"/>
    </row>
    <row r="45" spans="1:7" s="27" customFormat="1" ht="36.75" customHeight="1" x14ac:dyDescent="0.2">
      <c r="A45" s="73" t="s">
        <v>58</v>
      </c>
      <c r="B45" s="74">
        <v>13080429</v>
      </c>
      <c r="C45" s="74">
        <v>13080429</v>
      </c>
      <c r="D45" s="74">
        <v>13080428</v>
      </c>
      <c r="E45" s="75">
        <f t="shared" si="0"/>
        <v>1</v>
      </c>
      <c r="F45" s="76">
        <f t="shared" si="1"/>
        <v>0.99999992354990808</v>
      </c>
      <c r="G45" s="26"/>
    </row>
    <row r="46" spans="1:7" s="27" customFormat="1" ht="36.75" customHeight="1" x14ac:dyDescent="0.2">
      <c r="A46" s="73" t="s">
        <v>59</v>
      </c>
      <c r="B46" s="74">
        <v>197151862</v>
      </c>
      <c r="C46" s="74">
        <v>197151862</v>
      </c>
      <c r="D46" s="74">
        <v>197151862</v>
      </c>
      <c r="E46" s="75">
        <f t="shared" si="0"/>
        <v>0</v>
      </c>
      <c r="F46" s="76">
        <f t="shared" si="1"/>
        <v>1</v>
      </c>
      <c r="G46" s="26"/>
    </row>
    <row r="47" spans="1:7" s="27" customFormat="1" ht="36.75" customHeight="1" x14ac:dyDescent="0.2">
      <c r="A47" s="73" t="s">
        <v>60</v>
      </c>
      <c r="B47" s="74">
        <v>262834</v>
      </c>
      <c r="C47" s="74">
        <v>380548</v>
      </c>
      <c r="D47" s="74">
        <v>380000</v>
      </c>
      <c r="E47" s="75">
        <f t="shared" si="0"/>
        <v>548</v>
      </c>
      <c r="F47" s="76">
        <f t="shared" si="1"/>
        <v>0.99855997140965136</v>
      </c>
      <c r="G47" s="26"/>
    </row>
    <row r="48" spans="1:7" s="27" customFormat="1" ht="36.75" customHeight="1" x14ac:dyDescent="0.2">
      <c r="A48" s="73" t="s">
        <v>61</v>
      </c>
      <c r="B48" s="74">
        <v>48114272</v>
      </c>
      <c r="C48" s="74">
        <v>53433222</v>
      </c>
      <c r="D48" s="74">
        <v>53433221</v>
      </c>
      <c r="E48" s="75">
        <f t="shared" si="0"/>
        <v>1</v>
      </c>
      <c r="F48" s="76">
        <f t="shared" si="1"/>
        <v>0.99999998128505141</v>
      </c>
      <c r="G48" s="26"/>
    </row>
    <row r="49" spans="1:8" s="27" customFormat="1" ht="36.75" customHeight="1" x14ac:dyDescent="0.2">
      <c r="A49" s="73" t="s">
        <v>62</v>
      </c>
      <c r="B49" s="74">
        <v>78836109</v>
      </c>
      <c r="C49" s="74">
        <v>78836109</v>
      </c>
      <c r="D49" s="74">
        <v>78836109</v>
      </c>
      <c r="E49" s="75">
        <f t="shared" si="0"/>
        <v>0</v>
      </c>
      <c r="F49" s="76">
        <f t="shared" si="1"/>
        <v>1</v>
      </c>
      <c r="G49" s="26"/>
    </row>
    <row r="50" spans="1:8" s="27" customFormat="1" ht="15" customHeight="1" x14ac:dyDescent="0.2">
      <c r="A50" s="77" t="s">
        <v>38</v>
      </c>
      <c r="B50" s="78">
        <f>SUM(B34:B49)</f>
        <v>3414484902</v>
      </c>
      <c r="C50" s="78">
        <f>SUM(C34:C49)</f>
        <v>3359868047</v>
      </c>
      <c r="D50" s="78">
        <f>SUM(D34:D49)</f>
        <v>3340760136</v>
      </c>
      <c r="E50" s="78">
        <f>SUM(E34:E49)</f>
        <v>19107911</v>
      </c>
      <c r="F50" s="79">
        <f>+D50/C50</f>
        <v>0.99431289838389303</v>
      </c>
      <c r="G50" s="26"/>
    </row>
    <row r="51" spans="1:8" s="27" customFormat="1" ht="15" customHeight="1" x14ac:dyDescent="0.2">
      <c r="A51" s="38"/>
      <c r="B51" s="18"/>
      <c r="C51" s="6"/>
      <c r="D51" s="28"/>
      <c r="E51" s="29"/>
      <c r="F51" s="30"/>
      <c r="G51" s="26"/>
    </row>
    <row r="52" spans="1:8" s="27" customFormat="1" ht="15" customHeight="1" x14ac:dyDescent="0.2">
      <c r="A52" s="108" t="s">
        <v>63</v>
      </c>
      <c r="B52" s="110" t="s">
        <v>10</v>
      </c>
      <c r="C52" s="111"/>
      <c r="D52" s="72" t="s">
        <v>1</v>
      </c>
      <c r="E52" s="110" t="s">
        <v>31</v>
      </c>
      <c r="F52" s="111"/>
      <c r="G52" s="26"/>
    </row>
    <row r="53" spans="1:8" s="27" customFormat="1" ht="15" customHeight="1" x14ac:dyDescent="0.2">
      <c r="A53" s="109"/>
      <c r="B53" s="72" t="s">
        <v>20</v>
      </c>
      <c r="C53" s="72" t="s">
        <v>21</v>
      </c>
      <c r="D53" s="72" t="s">
        <v>19</v>
      </c>
      <c r="E53" s="72" t="s">
        <v>4</v>
      </c>
      <c r="F53" s="72" t="s">
        <v>5</v>
      </c>
      <c r="G53" s="26"/>
    </row>
    <row r="54" spans="1:8" s="27" customFormat="1" ht="42.75" x14ac:dyDescent="0.2">
      <c r="A54" s="73" t="s">
        <v>68</v>
      </c>
      <c r="B54" s="74">
        <v>386882</v>
      </c>
      <c r="C54" s="80">
        <v>0</v>
      </c>
      <c r="D54" s="80">
        <v>0</v>
      </c>
      <c r="E54" s="75">
        <f>+C54-D54</f>
        <v>0</v>
      </c>
      <c r="F54" s="76">
        <f>IFERROR(+D54/C54,0)</f>
        <v>0</v>
      </c>
      <c r="G54" s="26"/>
    </row>
    <row r="55" spans="1:8" s="27" customFormat="1" ht="43.5" customHeight="1" x14ac:dyDescent="0.2">
      <c r="A55" s="73" t="s">
        <v>69</v>
      </c>
      <c r="B55" s="74">
        <v>4321370</v>
      </c>
      <c r="C55" s="74">
        <v>40505001</v>
      </c>
      <c r="D55" s="74">
        <v>40505000</v>
      </c>
      <c r="E55" s="75">
        <f>+C55-D55</f>
        <v>1</v>
      </c>
      <c r="F55" s="76">
        <f>IFERROR(+D55/C55,0)</f>
        <v>0.99999997531169049</v>
      </c>
      <c r="G55" s="26"/>
    </row>
    <row r="56" spans="1:8" s="27" customFormat="1" ht="42.75" x14ac:dyDescent="0.2">
      <c r="A56" s="73" t="s">
        <v>159</v>
      </c>
      <c r="B56" s="74">
        <v>20000</v>
      </c>
      <c r="C56" s="74">
        <v>20000</v>
      </c>
      <c r="D56" s="80">
        <v>0</v>
      </c>
      <c r="E56" s="75">
        <f>+C56-D56</f>
        <v>20000</v>
      </c>
      <c r="F56" s="76">
        <f>IFERROR(+D56/C56,0)</f>
        <v>0</v>
      </c>
      <c r="G56" s="26"/>
    </row>
    <row r="57" spans="1:8" s="27" customFormat="1" ht="28.5" x14ac:dyDescent="0.2">
      <c r="A57" s="73" t="s">
        <v>160</v>
      </c>
      <c r="B57" s="74">
        <v>20000</v>
      </c>
      <c r="C57" s="74">
        <v>20000</v>
      </c>
      <c r="D57" s="80">
        <v>0</v>
      </c>
      <c r="E57" s="75">
        <f>+C57-D57</f>
        <v>20000</v>
      </c>
      <c r="F57" s="76">
        <f>IFERROR(+D57/C57,0)</f>
        <v>0</v>
      </c>
      <c r="G57" s="26"/>
    </row>
    <row r="58" spans="1:8" s="27" customFormat="1" ht="15" customHeight="1" x14ac:dyDescent="0.2">
      <c r="A58" s="77" t="s">
        <v>39</v>
      </c>
      <c r="B58" s="78">
        <f>SUM(B54:B57)</f>
        <v>4748252</v>
      </c>
      <c r="C58" s="78">
        <f>SUM(C54:C57)</f>
        <v>40545001</v>
      </c>
      <c r="D58" s="78">
        <f>SUM(D54:D57)</f>
        <v>40505000</v>
      </c>
      <c r="E58" s="78">
        <f>SUM(E54:E57)</f>
        <v>40001</v>
      </c>
      <c r="F58" s="81">
        <f>IFERROR(+D58/C58,0)</f>
        <v>0.99901341721510872</v>
      </c>
      <c r="G58" s="26"/>
    </row>
    <row r="59" spans="1:8" s="27" customFormat="1" ht="15" customHeight="1" x14ac:dyDescent="0.2">
      <c r="A59" s="38"/>
      <c r="B59" s="18"/>
      <c r="C59" s="6"/>
      <c r="D59" s="28"/>
      <c r="E59" s="29"/>
      <c r="F59" s="30"/>
      <c r="G59" s="26"/>
    </row>
    <row r="60" spans="1:8" s="27" customFormat="1" ht="15" customHeight="1" x14ac:dyDescent="0.2">
      <c r="A60" s="94" t="s">
        <v>218</v>
      </c>
      <c r="B60" s="95" t="s">
        <v>10</v>
      </c>
      <c r="C60" s="95"/>
      <c r="D60" s="72" t="s">
        <v>1</v>
      </c>
      <c r="E60" s="110" t="s">
        <v>31</v>
      </c>
      <c r="F60" s="111"/>
      <c r="G60" s="26"/>
    </row>
    <row r="61" spans="1:8" s="27" customFormat="1" ht="15" customHeight="1" x14ac:dyDescent="0.2">
      <c r="A61" s="94"/>
      <c r="B61" s="72" t="s">
        <v>20</v>
      </c>
      <c r="C61" s="72" t="s">
        <v>21</v>
      </c>
      <c r="D61" s="72" t="s">
        <v>19</v>
      </c>
      <c r="E61" s="72" t="s">
        <v>4</v>
      </c>
      <c r="F61" s="72" t="s">
        <v>5</v>
      </c>
      <c r="G61" s="26"/>
    </row>
    <row r="62" spans="1:8" s="27" customFormat="1" ht="60.75" customHeight="1" x14ac:dyDescent="0.2">
      <c r="A62" s="73" t="s">
        <v>161</v>
      </c>
      <c r="B62" s="74">
        <v>1137483</v>
      </c>
      <c r="C62" s="74">
        <v>1937483</v>
      </c>
      <c r="D62" s="74">
        <v>1773362</v>
      </c>
      <c r="E62" s="82">
        <f>+C62-D62</f>
        <v>164121</v>
      </c>
      <c r="F62" s="83">
        <f>IFERROR(+D62/C62,0)</f>
        <v>0.9152916438492622</v>
      </c>
      <c r="G62" s="26"/>
      <c r="H62" s="40"/>
    </row>
    <row r="63" spans="1:8" s="27" customFormat="1" ht="15" customHeight="1" x14ac:dyDescent="0.2">
      <c r="A63" s="77" t="s">
        <v>40</v>
      </c>
      <c r="B63" s="78">
        <f>SUM(B62)</f>
        <v>1137483</v>
      </c>
      <c r="C63" s="78">
        <f>SUM(C62)</f>
        <v>1937483</v>
      </c>
      <c r="D63" s="78">
        <f>SUM(D62)</f>
        <v>1773362</v>
      </c>
      <c r="E63" s="78">
        <f>SUM(E62)</f>
        <v>164121</v>
      </c>
      <c r="F63" s="81">
        <f>IFERROR(+D63/C63,0)</f>
        <v>0.9152916438492622</v>
      </c>
      <c r="G63" s="26"/>
      <c r="H63" s="27" t="s">
        <v>183</v>
      </c>
    </row>
    <row r="64" spans="1:8" s="27" customFormat="1" ht="15" customHeight="1" x14ac:dyDescent="0.2">
      <c r="A64" s="38"/>
      <c r="B64" s="18"/>
      <c r="C64" s="6"/>
      <c r="D64" s="28"/>
      <c r="E64" s="29"/>
      <c r="F64" s="30"/>
      <c r="G64" s="26"/>
    </row>
    <row r="65" spans="1:7" s="27" customFormat="1" ht="15" customHeight="1" x14ac:dyDescent="0.2">
      <c r="A65" s="108" t="s">
        <v>75</v>
      </c>
      <c r="B65" s="110" t="s">
        <v>10</v>
      </c>
      <c r="C65" s="111"/>
      <c r="D65" s="72" t="s">
        <v>1</v>
      </c>
      <c r="E65" s="110" t="s">
        <v>31</v>
      </c>
      <c r="F65" s="111"/>
      <c r="G65" s="26"/>
    </row>
    <row r="66" spans="1:7" s="27" customFormat="1" ht="15" customHeight="1" x14ac:dyDescent="0.2">
      <c r="A66" s="109"/>
      <c r="B66" s="72" t="s">
        <v>20</v>
      </c>
      <c r="C66" s="72" t="s">
        <v>21</v>
      </c>
      <c r="D66" s="72" t="s">
        <v>19</v>
      </c>
      <c r="E66" s="72" t="s">
        <v>4</v>
      </c>
      <c r="F66" s="72" t="s">
        <v>5</v>
      </c>
      <c r="G66" s="26"/>
    </row>
    <row r="67" spans="1:7" s="27" customFormat="1" ht="28.5" customHeight="1" x14ac:dyDescent="0.2">
      <c r="A67" s="73" t="s">
        <v>162</v>
      </c>
      <c r="B67" s="74">
        <v>80000</v>
      </c>
      <c r="C67" s="74">
        <v>80000</v>
      </c>
      <c r="D67" s="80">
        <v>0</v>
      </c>
      <c r="E67" s="75">
        <f>+C67-D67</f>
        <v>80000</v>
      </c>
      <c r="F67" s="76">
        <f>IFERROR(+D67/C67,0)</f>
        <v>0</v>
      </c>
      <c r="G67" s="26"/>
    </row>
    <row r="68" spans="1:7" s="27" customFormat="1" ht="35.25" customHeight="1" x14ac:dyDescent="0.2">
      <c r="A68" s="73" t="s">
        <v>70</v>
      </c>
      <c r="B68" s="74">
        <v>200000</v>
      </c>
      <c r="C68" s="74">
        <v>100000</v>
      </c>
      <c r="D68" s="74">
        <v>8308</v>
      </c>
      <c r="E68" s="75">
        <f t="shared" ref="E68:E72" si="2">+C68-D68</f>
        <v>91692</v>
      </c>
      <c r="F68" s="76">
        <f t="shared" ref="F68:F72" si="3">IFERROR(+D68/C68,0)</f>
        <v>8.3080000000000001E-2</v>
      </c>
      <c r="G68" s="26"/>
    </row>
    <row r="69" spans="1:7" s="27" customFormat="1" ht="54" customHeight="1" x14ac:dyDescent="0.2">
      <c r="A69" s="73" t="s">
        <v>71</v>
      </c>
      <c r="B69" s="74">
        <v>500000</v>
      </c>
      <c r="C69" s="74">
        <v>150000</v>
      </c>
      <c r="D69" s="74">
        <v>97035</v>
      </c>
      <c r="E69" s="75">
        <f t="shared" si="2"/>
        <v>52965</v>
      </c>
      <c r="F69" s="76">
        <f t="shared" si="3"/>
        <v>0.64690000000000003</v>
      </c>
      <c r="G69" s="26"/>
    </row>
    <row r="70" spans="1:7" s="27" customFormat="1" ht="51" customHeight="1" x14ac:dyDescent="0.2">
      <c r="A70" s="73" t="s">
        <v>72</v>
      </c>
      <c r="B70" s="74">
        <v>8001</v>
      </c>
      <c r="C70" s="80">
        <v>0</v>
      </c>
      <c r="D70" s="80">
        <v>0</v>
      </c>
      <c r="E70" s="75">
        <f t="shared" si="2"/>
        <v>0</v>
      </c>
      <c r="F70" s="76">
        <f t="shared" si="3"/>
        <v>0</v>
      </c>
      <c r="G70" s="26"/>
    </row>
    <row r="71" spans="1:7" s="27" customFormat="1" ht="61.5" customHeight="1" x14ac:dyDescent="0.2">
      <c r="A71" s="73" t="s">
        <v>73</v>
      </c>
      <c r="B71" s="74">
        <v>10001</v>
      </c>
      <c r="C71" s="80">
        <v>0</v>
      </c>
      <c r="D71" s="80">
        <v>0</v>
      </c>
      <c r="E71" s="75">
        <f t="shared" si="2"/>
        <v>0</v>
      </c>
      <c r="F71" s="76">
        <f t="shared" si="3"/>
        <v>0</v>
      </c>
      <c r="G71" s="26"/>
    </row>
    <row r="72" spans="1:7" s="27" customFormat="1" ht="50.25" customHeight="1" x14ac:dyDescent="0.2">
      <c r="A72" s="73" t="s">
        <v>74</v>
      </c>
      <c r="B72" s="74">
        <v>500000</v>
      </c>
      <c r="C72" s="74">
        <v>900000</v>
      </c>
      <c r="D72" s="74">
        <v>681595</v>
      </c>
      <c r="E72" s="75">
        <f t="shared" si="2"/>
        <v>218405</v>
      </c>
      <c r="F72" s="76">
        <f t="shared" si="3"/>
        <v>0.75732777777777782</v>
      </c>
      <c r="G72" s="26"/>
    </row>
    <row r="73" spans="1:7" s="27" customFormat="1" ht="15" customHeight="1" x14ac:dyDescent="0.2">
      <c r="A73" s="77" t="s">
        <v>35</v>
      </c>
      <c r="B73" s="78">
        <f>SUM(B67:B72)</f>
        <v>1298002</v>
      </c>
      <c r="C73" s="78">
        <f>SUM(C67:C72)</f>
        <v>1230000</v>
      </c>
      <c r="D73" s="78">
        <f>SUM(D67:D72)</f>
        <v>786938</v>
      </c>
      <c r="E73" s="78">
        <f>SUM(E67:E72)</f>
        <v>443062</v>
      </c>
      <c r="F73" s="79">
        <f>IFERROR(+D73/C73,0)</f>
        <v>0.63978699186991872</v>
      </c>
      <c r="G73" s="26"/>
    </row>
    <row r="74" spans="1:7" s="27" customFormat="1" ht="15" customHeight="1" x14ac:dyDescent="0.2">
      <c r="A74" s="38"/>
      <c r="B74" s="18"/>
      <c r="C74" s="6"/>
      <c r="D74" s="28"/>
      <c r="E74" s="29"/>
      <c r="F74" s="30"/>
      <c r="G74" s="26"/>
    </row>
    <row r="75" spans="1:7" s="27" customFormat="1" ht="15" customHeight="1" x14ac:dyDescent="0.2">
      <c r="A75" s="108" t="s">
        <v>76</v>
      </c>
      <c r="B75" s="110" t="s">
        <v>10</v>
      </c>
      <c r="C75" s="111"/>
      <c r="D75" s="72" t="s">
        <v>1</v>
      </c>
      <c r="E75" s="110" t="s">
        <v>31</v>
      </c>
      <c r="F75" s="111"/>
      <c r="G75" s="26"/>
    </row>
    <row r="76" spans="1:7" s="27" customFormat="1" ht="15" customHeight="1" x14ac:dyDescent="0.2">
      <c r="A76" s="109"/>
      <c r="B76" s="72" t="s">
        <v>20</v>
      </c>
      <c r="C76" s="72" t="s">
        <v>21</v>
      </c>
      <c r="D76" s="72" t="s">
        <v>19</v>
      </c>
      <c r="E76" s="72" t="s">
        <v>4</v>
      </c>
      <c r="F76" s="72" t="s">
        <v>5</v>
      </c>
      <c r="G76" s="26"/>
    </row>
    <row r="77" spans="1:7" s="27" customFormat="1" ht="33" customHeight="1" x14ac:dyDescent="0.2">
      <c r="A77" s="73" t="s">
        <v>77</v>
      </c>
      <c r="B77" s="74">
        <v>244860</v>
      </c>
      <c r="C77" s="80">
        <v>0</v>
      </c>
      <c r="D77" s="80">
        <v>0</v>
      </c>
      <c r="E77" s="75">
        <f>+C77-D77</f>
        <v>0</v>
      </c>
      <c r="F77" s="76">
        <f>IFERROR(+D77/C77,0)</f>
        <v>0</v>
      </c>
      <c r="G77" s="26"/>
    </row>
    <row r="78" spans="1:7" s="27" customFormat="1" ht="34.5" customHeight="1" x14ac:dyDescent="0.2">
      <c r="A78" s="73" t="s">
        <v>78</v>
      </c>
      <c r="B78" s="74">
        <v>1873102</v>
      </c>
      <c r="C78" s="80">
        <v>0</v>
      </c>
      <c r="D78" s="80">
        <v>0</v>
      </c>
      <c r="E78" s="75">
        <f t="shared" ref="E78:E134" si="4">+C78-D78</f>
        <v>0</v>
      </c>
      <c r="F78" s="76">
        <f t="shared" ref="F78:F134" si="5">IFERROR(+D78/C78,0)</f>
        <v>0</v>
      </c>
      <c r="G78" s="26"/>
    </row>
    <row r="79" spans="1:7" s="27" customFormat="1" ht="33.75" customHeight="1" x14ac:dyDescent="0.2">
      <c r="A79" s="73" t="s">
        <v>79</v>
      </c>
      <c r="B79" s="74">
        <v>290642644</v>
      </c>
      <c r="C79" s="74">
        <v>374121397</v>
      </c>
      <c r="D79" s="74">
        <v>346042940</v>
      </c>
      <c r="E79" s="75">
        <f t="shared" si="4"/>
        <v>28078457</v>
      </c>
      <c r="F79" s="76">
        <f t="shared" si="5"/>
        <v>0.92494827287304282</v>
      </c>
      <c r="G79" s="26"/>
    </row>
    <row r="80" spans="1:7" s="27" customFormat="1" ht="33" customHeight="1" x14ac:dyDescent="0.2">
      <c r="A80" s="73" t="s">
        <v>80</v>
      </c>
      <c r="B80" s="74">
        <v>80146648</v>
      </c>
      <c r="C80" s="74">
        <v>80146648</v>
      </c>
      <c r="D80" s="74">
        <v>80146545</v>
      </c>
      <c r="E80" s="75">
        <f t="shared" si="4"/>
        <v>103</v>
      </c>
      <c r="F80" s="76">
        <f t="shared" si="5"/>
        <v>0.99999871485579783</v>
      </c>
      <c r="G80" s="26"/>
    </row>
    <row r="81" spans="1:7" s="27" customFormat="1" ht="36" customHeight="1" x14ac:dyDescent="0.2">
      <c r="A81" s="73" t="s">
        <v>81</v>
      </c>
      <c r="B81" s="74">
        <v>8832000</v>
      </c>
      <c r="C81" s="74">
        <v>4325200</v>
      </c>
      <c r="D81" s="74">
        <v>4325128</v>
      </c>
      <c r="E81" s="75">
        <f t="shared" si="4"/>
        <v>72</v>
      </c>
      <c r="F81" s="76">
        <f t="shared" si="5"/>
        <v>0.99998335337094235</v>
      </c>
      <c r="G81" s="26"/>
    </row>
    <row r="82" spans="1:7" s="27" customFormat="1" ht="30.75" customHeight="1" x14ac:dyDescent="0.2">
      <c r="A82" s="73" t="s">
        <v>82</v>
      </c>
      <c r="B82" s="74">
        <v>36989090</v>
      </c>
      <c r="C82" s="74">
        <v>45182535</v>
      </c>
      <c r="D82" s="74">
        <v>45109975</v>
      </c>
      <c r="E82" s="75">
        <f t="shared" si="4"/>
        <v>72560</v>
      </c>
      <c r="F82" s="76">
        <f t="shared" si="5"/>
        <v>0.99839406974398404</v>
      </c>
      <c r="G82" s="26"/>
    </row>
    <row r="83" spans="1:7" s="27" customFormat="1" ht="49.5" customHeight="1" x14ac:dyDescent="0.2">
      <c r="A83" s="73" t="s">
        <v>83</v>
      </c>
      <c r="B83" s="74">
        <v>21220375</v>
      </c>
      <c r="C83" s="74">
        <v>24832658</v>
      </c>
      <c r="D83" s="80">
        <v>0</v>
      </c>
      <c r="E83" s="75">
        <f t="shared" si="4"/>
        <v>24832658</v>
      </c>
      <c r="F83" s="76">
        <f t="shared" si="5"/>
        <v>0</v>
      </c>
      <c r="G83" s="26"/>
    </row>
    <row r="84" spans="1:7" s="27" customFormat="1" ht="46.5" customHeight="1" x14ac:dyDescent="0.2">
      <c r="A84" s="73" t="s">
        <v>84</v>
      </c>
      <c r="B84" s="74">
        <v>8454429</v>
      </c>
      <c r="C84" s="74">
        <v>8482904</v>
      </c>
      <c r="D84" s="74">
        <v>28474</v>
      </c>
      <c r="E84" s="75">
        <f t="shared" si="4"/>
        <v>8454430</v>
      </c>
      <c r="F84" s="76">
        <f t="shared" si="5"/>
        <v>3.3566335302155962E-3</v>
      </c>
      <c r="G84" s="26"/>
    </row>
    <row r="85" spans="1:7" s="27" customFormat="1" ht="48.75" customHeight="1" x14ac:dyDescent="0.2">
      <c r="A85" s="73" t="s">
        <v>85</v>
      </c>
      <c r="B85" s="74">
        <v>3187107</v>
      </c>
      <c r="C85" s="74">
        <v>3693422</v>
      </c>
      <c r="D85" s="74">
        <v>1232149</v>
      </c>
      <c r="E85" s="75">
        <f t="shared" si="4"/>
        <v>2461273</v>
      </c>
      <c r="F85" s="76">
        <f t="shared" si="5"/>
        <v>0.33360634121960608</v>
      </c>
      <c r="G85" s="26"/>
    </row>
    <row r="86" spans="1:7" s="27" customFormat="1" ht="31.5" customHeight="1" x14ac:dyDescent="0.2">
      <c r="A86" s="73" t="s">
        <v>163</v>
      </c>
      <c r="B86" s="74">
        <v>267120</v>
      </c>
      <c r="C86" s="74">
        <v>3357285</v>
      </c>
      <c r="D86" s="74">
        <v>3346539</v>
      </c>
      <c r="E86" s="75">
        <f t="shared" si="4"/>
        <v>10746</v>
      </c>
      <c r="F86" s="76">
        <f t="shared" si="5"/>
        <v>0.99679919935304862</v>
      </c>
      <c r="G86" s="26"/>
    </row>
    <row r="87" spans="1:7" s="27" customFormat="1" ht="42.75" x14ac:dyDescent="0.2">
      <c r="A87" s="73" t="s">
        <v>164</v>
      </c>
      <c r="B87" s="74">
        <v>381600</v>
      </c>
      <c r="C87" s="74">
        <v>8152225</v>
      </c>
      <c r="D87" s="80">
        <v>0</v>
      </c>
      <c r="E87" s="75">
        <f t="shared" si="4"/>
        <v>8152225</v>
      </c>
      <c r="F87" s="76">
        <f t="shared" si="5"/>
        <v>0</v>
      </c>
      <c r="G87" s="26"/>
    </row>
    <row r="88" spans="1:7" s="27" customFormat="1" ht="28.5" x14ac:dyDescent="0.2">
      <c r="A88" s="73" t="s">
        <v>165</v>
      </c>
      <c r="B88" s="74">
        <v>267120</v>
      </c>
      <c r="C88" s="80">
        <v>0</v>
      </c>
      <c r="D88" s="80">
        <v>0</v>
      </c>
      <c r="E88" s="75">
        <f t="shared" si="4"/>
        <v>0</v>
      </c>
      <c r="F88" s="76">
        <f t="shared" si="5"/>
        <v>0</v>
      </c>
      <c r="G88" s="26"/>
    </row>
    <row r="89" spans="1:7" s="27" customFormat="1" ht="28.5" x14ac:dyDescent="0.2">
      <c r="A89" s="73" t="s">
        <v>166</v>
      </c>
      <c r="B89" s="74">
        <v>3007740</v>
      </c>
      <c r="C89" s="74">
        <v>6355</v>
      </c>
      <c r="D89" s="74">
        <v>6355</v>
      </c>
      <c r="E89" s="75">
        <f t="shared" si="4"/>
        <v>0</v>
      </c>
      <c r="F89" s="76">
        <f t="shared" si="5"/>
        <v>1</v>
      </c>
      <c r="G89" s="26"/>
    </row>
    <row r="90" spans="1:7" s="27" customFormat="1" ht="28.5" x14ac:dyDescent="0.2">
      <c r="A90" s="73" t="s">
        <v>167</v>
      </c>
      <c r="B90" s="74">
        <v>6131160</v>
      </c>
      <c r="C90" s="74">
        <v>6018021</v>
      </c>
      <c r="D90" s="74">
        <v>1751437</v>
      </c>
      <c r="E90" s="75">
        <f t="shared" si="4"/>
        <v>4266584</v>
      </c>
      <c r="F90" s="76">
        <f t="shared" si="5"/>
        <v>0.29103205189878867</v>
      </c>
      <c r="G90" s="26"/>
    </row>
    <row r="91" spans="1:7" s="27" customFormat="1" ht="34.5" customHeight="1" x14ac:dyDescent="0.2">
      <c r="A91" s="73" t="s">
        <v>86</v>
      </c>
      <c r="B91" s="74">
        <v>24486</v>
      </c>
      <c r="C91" s="80">
        <v>0</v>
      </c>
      <c r="D91" s="80">
        <v>0</v>
      </c>
      <c r="E91" s="75">
        <f t="shared" si="4"/>
        <v>0</v>
      </c>
      <c r="F91" s="76">
        <f t="shared" si="5"/>
        <v>0</v>
      </c>
      <c r="G91" s="26"/>
    </row>
    <row r="92" spans="1:7" s="27" customFormat="1" ht="42.75" x14ac:dyDescent="0.2">
      <c r="A92" s="73" t="s">
        <v>168</v>
      </c>
      <c r="B92" s="74">
        <v>59338</v>
      </c>
      <c r="C92" s="80">
        <v>0</v>
      </c>
      <c r="D92" s="80">
        <v>0</v>
      </c>
      <c r="E92" s="75">
        <f t="shared" si="4"/>
        <v>0</v>
      </c>
      <c r="F92" s="76">
        <f t="shared" si="5"/>
        <v>0</v>
      </c>
      <c r="G92" s="26"/>
    </row>
    <row r="93" spans="1:7" s="27" customFormat="1" ht="33.75" customHeight="1" x14ac:dyDescent="0.2">
      <c r="A93" s="73" t="s">
        <v>87</v>
      </c>
      <c r="B93" s="74">
        <v>685756</v>
      </c>
      <c r="C93" s="74">
        <v>31483</v>
      </c>
      <c r="D93" s="74">
        <v>31097</v>
      </c>
      <c r="E93" s="75">
        <f t="shared" si="4"/>
        <v>386</v>
      </c>
      <c r="F93" s="76">
        <f t="shared" si="5"/>
        <v>0.98773941492233908</v>
      </c>
      <c r="G93" s="26"/>
    </row>
    <row r="94" spans="1:7" s="27" customFormat="1" ht="28.5" x14ac:dyDescent="0.2">
      <c r="A94" s="73" t="s">
        <v>88</v>
      </c>
      <c r="B94" s="74">
        <v>52063394</v>
      </c>
      <c r="C94" s="74">
        <v>67631397</v>
      </c>
      <c r="D94" s="74">
        <v>64862735</v>
      </c>
      <c r="E94" s="75">
        <f t="shared" si="4"/>
        <v>2768662</v>
      </c>
      <c r="F94" s="76">
        <f t="shared" si="5"/>
        <v>0.95906247508091547</v>
      </c>
      <c r="G94" s="26"/>
    </row>
    <row r="95" spans="1:7" s="27" customFormat="1" ht="36" customHeight="1" x14ac:dyDescent="0.2">
      <c r="A95" s="73" t="s">
        <v>89</v>
      </c>
      <c r="B95" s="74">
        <v>11203900</v>
      </c>
      <c r="C95" s="74">
        <v>21323790</v>
      </c>
      <c r="D95" s="80">
        <v>0</v>
      </c>
      <c r="E95" s="75">
        <f t="shared" si="4"/>
        <v>21323790</v>
      </c>
      <c r="F95" s="76">
        <f t="shared" si="5"/>
        <v>0</v>
      </c>
      <c r="G95" s="26"/>
    </row>
    <row r="96" spans="1:7" s="27" customFormat="1" ht="37.5" customHeight="1" x14ac:dyDescent="0.2">
      <c r="A96" s="73" t="s">
        <v>90</v>
      </c>
      <c r="B96" s="74">
        <v>101760</v>
      </c>
      <c r="C96" s="80">
        <v>0</v>
      </c>
      <c r="D96" s="80">
        <v>0</v>
      </c>
      <c r="E96" s="75">
        <f t="shared" si="4"/>
        <v>0</v>
      </c>
      <c r="F96" s="76">
        <f t="shared" si="5"/>
        <v>0</v>
      </c>
      <c r="G96" s="26"/>
    </row>
    <row r="97" spans="1:7" s="27" customFormat="1" ht="35.25" customHeight="1" x14ac:dyDescent="0.2">
      <c r="A97" s="73" t="s">
        <v>91</v>
      </c>
      <c r="B97" s="74">
        <v>91406579</v>
      </c>
      <c r="C97" s="74">
        <v>110204062</v>
      </c>
      <c r="D97" s="74">
        <v>100268003</v>
      </c>
      <c r="E97" s="75">
        <f t="shared" si="4"/>
        <v>9936059</v>
      </c>
      <c r="F97" s="76">
        <f t="shared" si="5"/>
        <v>0.90983944856769439</v>
      </c>
      <c r="G97" s="26"/>
    </row>
    <row r="98" spans="1:7" s="27" customFormat="1" ht="33.75" customHeight="1" x14ac:dyDescent="0.2">
      <c r="A98" s="73" t="s">
        <v>92</v>
      </c>
      <c r="B98" s="74">
        <v>14341749</v>
      </c>
      <c r="C98" s="74">
        <v>14341749</v>
      </c>
      <c r="D98" s="74">
        <v>14341749</v>
      </c>
      <c r="E98" s="75">
        <f t="shared" si="4"/>
        <v>0</v>
      </c>
      <c r="F98" s="76">
        <f t="shared" si="5"/>
        <v>1</v>
      </c>
      <c r="G98" s="26"/>
    </row>
    <row r="99" spans="1:7" s="27" customFormat="1" ht="37.5" customHeight="1" x14ac:dyDescent="0.2">
      <c r="A99" s="73" t="s">
        <v>93</v>
      </c>
      <c r="B99" s="74">
        <v>2900000</v>
      </c>
      <c r="C99" s="74">
        <v>1328240</v>
      </c>
      <c r="D99" s="74">
        <v>1328240</v>
      </c>
      <c r="E99" s="75">
        <f t="shared" si="4"/>
        <v>0</v>
      </c>
      <c r="F99" s="76">
        <f t="shared" si="5"/>
        <v>1</v>
      </c>
      <c r="G99" s="26"/>
    </row>
    <row r="100" spans="1:7" s="27" customFormat="1" ht="36" customHeight="1" x14ac:dyDescent="0.2">
      <c r="A100" s="73" t="s">
        <v>169</v>
      </c>
      <c r="B100" s="74">
        <v>10629521</v>
      </c>
      <c r="C100" s="74">
        <v>14102066</v>
      </c>
      <c r="D100" s="74">
        <v>14013428</v>
      </c>
      <c r="E100" s="75">
        <f t="shared" si="4"/>
        <v>88638</v>
      </c>
      <c r="F100" s="76">
        <f t="shared" si="5"/>
        <v>0.99371453799748211</v>
      </c>
      <c r="G100" s="26"/>
    </row>
    <row r="101" spans="1:7" s="27" customFormat="1" ht="37.5" customHeight="1" x14ac:dyDescent="0.2">
      <c r="A101" s="73" t="s">
        <v>94</v>
      </c>
      <c r="B101" s="74">
        <v>5324642</v>
      </c>
      <c r="C101" s="74">
        <v>5172002</v>
      </c>
      <c r="D101" s="80">
        <v>0</v>
      </c>
      <c r="E101" s="75">
        <f t="shared" si="4"/>
        <v>5172002</v>
      </c>
      <c r="F101" s="76">
        <f t="shared" si="5"/>
        <v>0</v>
      </c>
      <c r="G101" s="26"/>
    </row>
    <row r="102" spans="1:7" s="27" customFormat="1" ht="37.5" customHeight="1" x14ac:dyDescent="0.2">
      <c r="A102" s="73" t="s">
        <v>95</v>
      </c>
      <c r="B102" s="74">
        <v>2818143</v>
      </c>
      <c r="C102" s="74">
        <v>2818143</v>
      </c>
      <c r="D102" s="80">
        <v>0</v>
      </c>
      <c r="E102" s="75">
        <f t="shared" si="4"/>
        <v>2818143</v>
      </c>
      <c r="F102" s="76">
        <f t="shared" si="5"/>
        <v>0</v>
      </c>
      <c r="G102" s="26"/>
    </row>
    <row r="103" spans="1:7" s="27" customFormat="1" ht="35.25" customHeight="1" x14ac:dyDescent="0.2">
      <c r="A103" s="73" t="s">
        <v>96</v>
      </c>
      <c r="B103" s="74">
        <v>13992</v>
      </c>
      <c r="C103" s="74">
        <v>347046</v>
      </c>
      <c r="D103" s="74">
        <v>347046</v>
      </c>
      <c r="E103" s="75">
        <f t="shared" si="4"/>
        <v>0</v>
      </c>
      <c r="F103" s="76">
        <f t="shared" si="5"/>
        <v>1</v>
      </c>
      <c r="G103" s="26"/>
    </row>
    <row r="104" spans="1:7" s="27" customFormat="1" ht="36" customHeight="1" x14ac:dyDescent="0.2">
      <c r="A104" s="73" t="s">
        <v>170</v>
      </c>
      <c r="B104" s="74">
        <v>4278609</v>
      </c>
      <c r="C104" s="74">
        <v>2599428</v>
      </c>
      <c r="D104" s="80">
        <v>0</v>
      </c>
      <c r="E104" s="75">
        <f t="shared" si="4"/>
        <v>2599428</v>
      </c>
      <c r="F104" s="76">
        <f t="shared" si="5"/>
        <v>0</v>
      </c>
      <c r="G104" s="26"/>
    </row>
    <row r="105" spans="1:7" s="27" customFormat="1" ht="37.5" customHeight="1" x14ac:dyDescent="0.2">
      <c r="A105" s="73" t="s">
        <v>97</v>
      </c>
      <c r="B105" s="74">
        <v>145362</v>
      </c>
      <c r="C105" s="80">
        <v>0</v>
      </c>
      <c r="D105" s="80">
        <v>0</v>
      </c>
      <c r="E105" s="75">
        <f t="shared" si="4"/>
        <v>0</v>
      </c>
      <c r="F105" s="76">
        <f t="shared" si="5"/>
        <v>0</v>
      </c>
      <c r="G105" s="26"/>
    </row>
    <row r="106" spans="1:7" s="27" customFormat="1" ht="32.25" customHeight="1" x14ac:dyDescent="0.2">
      <c r="A106" s="73" t="s">
        <v>171</v>
      </c>
      <c r="B106" s="74">
        <v>3000</v>
      </c>
      <c r="C106" s="80">
        <v>0</v>
      </c>
      <c r="D106" s="80">
        <v>0</v>
      </c>
      <c r="E106" s="75">
        <f t="shared" si="4"/>
        <v>0</v>
      </c>
      <c r="F106" s="76">
        <f t="shared" si="5"/>
        <v>0</v>
      </c>
      <c r="G106" s="26"/>
    </row>
    <row r="107" spans="1:7" s="27" customFormat="1" ht="37.5" customHeight="1" x14ac:dyDescent="0.2">
      <c r="A107" s="73" t="s">
        <v>98</v>
      </c>
      <c r="B107" s="74">
        <v>419760</v>
      </c>
      <c r="C107" s="80">
        <v>0</v>
      </c>
      <c r="D107" s="80">
        <v>0</v>
      </c>
      <c r="E107" s="75">
        <f t="shared" si="4"/>
        <v>0</v>
      </c>
      <c r="F107" s="76">
        <f t="shared" si="5"/>
        <v>0</v>
      </c>
      <c r="G107" s="26"/>
    </row>
    <row r="108" spans="1:7" s="27" customFormat="1" ht="48" customHeight="1" x14ac:dyDescent="0.2">
      <c r="A108" s="73" t="s">
        <v>172</v>
      </c>
      <c r="B108" s="74">
        <v>9204849</v>
      </c>
      <c r="C108" s="74">
        <v>5300000</v>
      </c>
      <c r="D108" s="80">
        <v>0</v>
      </c>
      <c r="E108" s="75">
        <f t="shared" si="4"/>
        <v>5300000</v>
      </c>
      <c r="F108" s="76">
        <f t="shared" si="5"/>
        <v>0</v>
      </c>
      <c r="G108" s="26"/>
    </row>
    <row r="109" spans="1:7" s="27" customFormat="1" ht="50.25" customHeight="1" x14ac:dyDescent="0.2">
      <c r="A109" s="73" t="s">
        <v>99</v>
      </c>
      <c r="B109" s="74">
        <v>376433</v>
      </c>
      <c r="C109" s="74">
        <v>51649</v>
      </c>
      <c r="D109" s="80">
        <v>984</v>
      </c>
      <c r="E109" s="75">
        <f t="shared" si="4"/>
        <v>50665</v>
      </c>
      <c r="F109" s="76">
        <f t="shared" si="5"/>
        <v>1.9051675734283336E-2</v>
      </c>
      <c r="G109" s="26"/>
    </row>
    <row r="110" spans="1:7" s="27" customFormat="1" ht="36" customHeight="1" x14ac:dyDescent="0.2">
      <c r="A110" s="73" t="s">
        <v>100</v>
      </c>
      <c r="B110" s="74">
        <v>8639488</v>
      </c>
      <c r="C110" s="74">
        <v>15335346</v>
      </c>
      <c r="D110" s="74">
        <v>15212995</v>
      </c>
      <c r="E110" s="75">
        <f t="shared" si="4"/>
        <v>122351</v>
      </c>
      <c r="F110" s="76">
        <f t="shared" si="5"/>
        <v>0.99202163420375389</v>
      </c>
      <c r="G110" s="26"/>
    </row>
    <row r="111" spans="1:7" s="27" customFormat="1" ht="36" customHeight="1" x14ac:dyDescent="0.2">
      <c r="A111" s="73" t="s">
        <v>101</v>
      </c>
      <c r="B111" s="74">
        <v>1625507</v>
      </c>
      <c r="C111" s="80">
        <v>0</v>
      </c>
      <c r="D111" s="80">
        <v>0</v>
      </c>
      <c r="E111" s="75">
        <f t="shared" si="4"/>
        <v>0</v>
      </c>
      <c r="F111" s="76">
        <f t="shared" si="5"/>
        <v>0</v>
      </c>
      <c r="G111" s="26"/>
    </row>
    <row r="112" spans="1:7" s="27" customFormat="1" ht="36" customHeight="1" x14ac:dyDescent="0.2">
      <c r="A112" s="73" t="s">
        <v>102</v>
      </c>
      <c r="B112" s="74">
        <v>63600</v>
      </c>
      <c r="C112" s="80">
        <v>0</v>
      </c>
      <c r="D112" s="80">
        <v>0</v>
      </c>
      <c r="E112" s="75">
        <f t="shared" si="4"/>
        <v>0</v>
      </c>
      <c r="F112" s="76">
        <f t="shared" si="5"/>
        <v>0</v>
      </c>
      <c r="G112" s="26"/>
    </row>
    <row r="113" spans="1:7" s="27" customFormat="1" ht="36" customHeight="1" x14ac:dyDescent="0.2">
      <c r="A113" s="73" t="s">
        <v>173</v>
      </c>
      <c r="B113" s="74">
        <v>63600</v>
      </c>
      <c r="C113" s="80">
        <v>0</v>
      </c>
      <c r="D113" s="80">
        <v>0</v>
      </c>
      <c r="E113" s="75">
        <f t="shared" si="4"/>
        <v>0</v>
      </c>
      <c r="F113" s="76">
        <f t="shared" si="5"/>
        <v>0</v>
      </c>
      <c r="G113" s="26"/>
    </row>
    <row r="114" spans="1:7" s="27" customFormat="1" ht="36" customHeight="1" x14ac:dyDescent="0.2">
      <c r="A114" s="73" t="s">
        <v>103</v>
      </c>
      <c r="B114" s="74">
        <v>135208398</v>
      </c>
      <c r="C114" s="74">
        <v>117618152</v>
      </c>
      <c r="D114" s="74">
        <v>105796339</v>
      </c>
      <c r="E114" s="75">
        <f t="shared" si="4"/>
        <v>11821813</v>
      </c>
      <c r="F114" s="76">
        <f t="shared" si="5"/>
        <v>0.89948989336271834</v>
      </c>
      <c r="G114" s="26"/>
    </row>
    <row r="115" spans="1:7" s="27" customFormat="1" ht="36" customHeight="1" x14ac:dyDescent="0.2">
      <c r="A115" s="73" t="s">
        <v>104</v>
      </c>
      <c r="B115" s="74">
        <v>75688566</v>
      </c>
      <c r="C115" s="74">
        <v>71027131</v>
      </c>
      <c r="D115" s="74">
        <v>69619945</v>
      </c>
      <c r="E115" s="75">
        <f t="shared" si="4"/>
        <v>1407186</v>
      </c>
      <c r="F115" s="76">
        <f t="shared" si="5"/>
        <v>0.98018804954968541</v>
      </c>
      <c r="G115" s="26"/>
    </row>
    <row r="116" spans="1:7" s="27" customFormat="1" ht="36" customHeight="1" x14ac:dyDescent="0.2">
      <c r="A116" s="73" t="s">
        <v>105</v>
      </c>
      <c r="B116" s="74">
        <v>12000000</v>
      </c>
      <c r="C116" s="80">
        <v>0</v>
      </c>
      <c r="D116" s="80">
        <v>0</v>
      </c>
      <c r="E116" s="75">
        <f t="shared" si="4"/>
        <v>0</v>
      </c>
      <c r="F116" s="76">
        <f t="shared" si="5"/>
        <v>0</v>
      </c>
      <c r="G116" s="26"/>
    </row>
    <row r="117" spans="1:7" s="27" customFormat="1" ht="36" customHeight="1" x14ac:dyDescent="0.2">
      <c r="A117" s="73" t="s">
        <v>106</v>
      </c>
      <c r="B117" s="74">
        <v>5926615</v>
      </c>
      <c r="C117" s="74">
        <v>7151273</v>
      </c>
      <c r="D117" s="74">
        <v>7121925</v>
      </c>
      <c r="E117" s="75">
        <f t="shared" si="4"/>
        <v>29348</v>
      </c>
      <c r="F117" s="76">
        <f t="shared" si="5"/>
        <v>0.99589611527905586</v>
      </c>
      <c r="G117" s="26"/>
    </row>
    <row r="118" spans="1:7" s="27" customFormat="1" ht="36" customHeight="1" x14ac:dyDescent="0.2">
      <c r="A118" s="73" t="s">
        <v>107</v>
      </c>
      <c r="B118" s="74">
        <v>2236854</v>
      </c>
      <c r="C118" s="74">
        <v>2666781</v>
      </c>
      <c r="D118" s="74">
        <v>2652529</v>
      </c>
      <c r="E118" s="75">
        <f t="shared" si="4"/>
        <v>14252</v>
      </c>
      <c r="F118" s="76">
        <f t="shared" si="5"/>
        <v>0.99465572913561329</v>
      </c>
      <c r="G118" s="26"/>
    </row>
    <row r="119" spans="1:7" s="27" customFormat="1" ht="36" customHeight="1" x14ac:dyDescent="0.2">
      <c r="A119" s="73" t="s">
        <v>108</v>
      </c>
      <c r="B119" s="74">
        <v>42930</v>
      </c>
      <c r="C119" s="80">
        <v>0</v>
      </c>
      <c r="D119" s="80">
        <v>0</v>
      </c>
      <c r="E119" s="75">
        <f t="shared" si="4"/>
        <v>0</v>
      </c>
      <c r="F119" s="76">
        <f t="shared" si="5"/>
        <v>0</v>
      </c>
      <c r="G119" s="26"/>
    </row>
    <row r="120" spans="1:7" s="27" customFormat="1" ht="36" customHeight="1" x14ac:dyDescent="0.2">
      <c r="A120" s="73" t="s">
        <v>174</v>
      </c>
      <c r="B120" s="74">
        <v>60102</v>
      </c>
      <c r="C120" s="80">
        <v>0</v>
      </c>
      <c r="D120" s="80">
        <v>0</v>
      </c>
      <c r="E120" s="75">
        <f t="shared" si="4"/>
        <v>0</v>
      </c>
      <c r="F120" s="76">
        <f t="shared" si="5"/>
        <v>0</v>
      </c>
      <c r="G120" s="26"/>
    </row>
    <row r="121" spans="1:7" s="27" customFormat="1" ht="36" customHeight="1" x14ac:dyDescent="0.2">
      <c r="A121" s="73" t="s">
        <v>175</v>
      </c>
      <c r="B121" s="74">
        <v>127009</v>
      </c>
      <c r="C121" s="80">
        <v>0</v>
      </c>
      <c r="D121" s="80">
        <v>0</v>
      </c>
      <c r="E121" s="75">
        <f t="shared" si="4"/>
        <v>0</v>
      </c>
      <c r="F121" s="76">
        <f t="shared" si="5"/>
        <v>0</v>
      </c>
      <c r="G121" s="26"/>
    </row>
    <row r="122" spans="1:7" s="27" customFormat="1" ht="36.75" customHeight="1" x14ac:dyDescent="0.2">
      <c r="A122" s="73" t="s">
        <v>109</v>
      </c>
      <c r="B122" s="74">
        <v>66108103</v>
      </c>
      <c r="C122" s="74">
        <v>79046290</v>
      </c>
      <c r="D122" s="74">
        <v>6484107</v>
      </c>
      <c r="E122" s="75">
        <f t="shared" si="4"/>
        <v>72562183</v>
      </c>
      <c r="F122" s="76">
        <f t="shared" si="5"/>
        <v>8.2029238816900829E-2</v>
      </c>
      <c r="G122" s="26"/>
    </row>
    <row r="123" spans="1:7" s="27" customFormat="1" ht="53.25" customHeight="1" x14ac:dyDescent="0.2">
      <c r="A123" s="73" t="s">
        <v>176</v>
      </c>
      <c r="B123" s="74">
        <v>381027</v>
      </c>
      <c r="C123" s="74">
        <v>687056</v>
      </c>
      <c r="D123" s="74">
        <v>687054</v>
      </c>
      <c r="E123" s="75">
        <f t="shared" si="4"/>
        <v>2</v>
      </c>
      <c r="F123" s="76">
        <f t="shared" si="5"/>
        <v>0.99999708902913298</v>
      </c>
      <c r="G123" s="26"/>
    </row>
    <row r="124" spans="1:7" s="27" customFormat="1" ht="47.25" customHeight="1" x14ac:dyDescent="0.2">
      <c r="A124" s="73" t="s">
        <v>110</v>
      </c>
      <c r="B124" s="74">
        <v>223949</v>
      </c>
      <c r="C124" s="74">
        <v>48963</v>
      </c>
      <c r="D124" s="74">
        <v>1341</v>
      </c>
      <c r="E124" s="75">
        <f t="shared" si="4"/>
        <v>47622</v>
      </c>
      <c r="F124" s="76">
        <f t="shared" si="5"/>
        <v>2.7388027694381471E-2</v>
      </c>
      <c r="G124" s="26"/>
    </row>
    <row r="125" spans="1:7" s="27" customFormat="1" ht="49.5" customHeight="1" x14ac:dyDescent="0.2">
      <c r="A125" s="73" t="s">
        <v>111</v>
      </c>
      <c r="B125" s="74">
        <v>11620903</v>
      </c>
      <c r="C125" s="74">
        <v>12620903</v>
      </c>
      <c r="D125" s="74">
        <v>12535977</v>
      </c>
      <c r="E125" s="75">
        <f t="shared" si="4"/>
        <v>84926</v>
      </c>
      <c r="F125" s="76">
        <f t="shared" si="5"/>
        <v>0.99327100445982353</v>
      </c>
      <c r="G125" s="26"/>
    </row>
    <row r="126" spans="1:7" s="27" customFormat="1" ht="36.75" customHeight="1" x14ac:dyDescent="0.2">
      <c r="A126" s="73" t="s">
        <v>177</v>
      </c>
      <c r="B126" s="74">
        <v>25440</v>
      </c>
      <c r="C126" s="80">
        <v>0</v>
      </c>
      <c r="D126" s="80">
        <v>0</v>
      </c>
      <c r="E126" s="75">
        <f t="shared" si="4"/>
        <v>0</v>
      </c>
      <c r="F126" s="76">
        <f t="shared" si="5"/>
        <v>0</v>
      </c>
      <c r="G126" s="26"/>
    </row>
    <row r="127" spans="1:7" s="27" customFormat="1" ht="36.75" customHeight="1" x14ac:dyDescent="0.2">
      <c r="A127" s="73" t="s">
        <v>112</v>
      </c>
      <c r="B127" s="74">
        <v>3077183</v>
      </c>
      <c r="C127" s="74">
        <v>6176369</v>
      </c>
      <c r="D127" s="74">
        <v>4056938</v>
      </c>
      <c r="E127" s="75">
        <f t="shared" si="4"/>
        <v>2119431</v>
      </c>
      <c r="F127" s="76">
        <f t="shared" si="5"/>
        <v>0.65684838454438199</v>
      </c>
      <c r="G127" s="26"/>
    </row>
    <row r="128" spans="1:7" s="27" customFormat="1" ht="36.75" customHeight="1" x14ac:dyDescent="0.2">
      <c r="A128" s="73" t="s">
        <v>113</v>
      </c>
      <c r="B128" s="74">
        <v>1414252</v>
      </c>
      <c r="C128" s="74">
        <v>1469265</v>
      </c>
      <c r="D128" s="74">
        <v>1455297</v>
      </c>
      <c r="E128" s="75">
        <f t="shared" si="4"/>
        <v>13968</v>
      </c>
      <c r="F128" s="76">
        <f t="shared" si="5"/>
        <v>0.99049320578656674</v>
      </c>
      <c r="G128" s="26"/>
    </row>
    <row r="129" spans="1:7" s="27" customFormat="1" ht="36.75" customHeight="1" x14ac:dyDescent="0.2">
      <c r="A129" s="73" t="s">
        <v>114</v>
      </c>
      <c r="B129" s="74">
        <v>470182</v>
      </c>
      <c r="C129" s="74">
        <v>470182</v>
      </c>
      <c r="D129" s="80">
        <v>0</v>
      </c>
      <c r="E129" s="75">
        <f t="shared" si="4"/>
        <v>470182</v>
      </c>
      <c r="F129" s="76">
        <f t="shared" si="5"/>
        <v>0</v>
      </c>
      <c r="G129" s="26"/>
    </row>
    <row r="130" spans="1:7" s="27" customFormat="1" ht="36.75" customHeight="1" x14ac:dyDescent="0.2">
      <c r="A130" s="73" t="s">
        <v>115</v>
      </c>
      <c r="B130" s="74">
        <v>140907</v>
      </c>
      <c r="C130" s="74">
        <v>140907</v>
      </c>
      <c r="D130" s="80">
        <v>0</v>
      </c>
      <c r="E130" s="75">
        <f t="shared" si="4"/>
        <v>140907</v>
      </c>
      <c r="F130" s="76">
        <f t="shared" si="5"/>
        <v>0</v>
      </c>
      <c r="G130" s="26"/>
    </row>
    <row r="131" spans="1:7" s="27" customFormat="1" ht="36.75" customHeight="1" x14ac:dyDescent="0.2">
      <c r="A131" s="73" t="s">
        <v>116</v>
      </c>
      <c r="B131" s="74">
        <v>3909892</v>
      </c>
      <c r="C131" s="74">
        <v>3909892</v>
      </c>
      <c r="D131" s="74">
        <v>3909825</v>
      </c>
      <c r="E131" s="75">
        <f t="shared" si="4"/>
        <v>67</v>
      </c>
      <c r="F131" s="76">
        <f t="shared" si="5"/>
        <v>0.99998286397680547</v>
      </c>
      <c r="G131" s="26"/>
    </row>
    <row r="132" spans="1:7" s="27" customFormat="1" ht="36.75" customHeight="1" x14ac:dyDescent="0.2">
      <c r="A132" s="73" t="s">
        <v>117</v>
      </c>
      <c r="B132" s="74">
        <v>121981</v>
      </c>
      <c r="C132" s="80">
        <v>0</v>
      </c>
      <c r="D132" s="80">
        <v>0</v>
      </c>
      <c r="E132" s="75">
        <f t="shared" si="4"/>
        <v>0</v>
      </c>
      <c r="F132" s="76">
        <f t="shared" si="5"/>
        <v>0</v>
      </c>
      <c r="G132" s="26"/>
    </row>
    <row r="133" spans="1:7" s="27" customFormat="1" ht="36.75" customHeight="1" x14ac:dyDescent="0.2">
      <c r="A133" s="73" t="s">
        <v>118</v>
      </c>
      <c r="B133" s="74">
        <v>33390</v>
      </c>
      <c r="C133" s="80">
        <v>0</v>
      </c>
      <c r="D133" s="80">
        <v>0</v>
      </c>
      <c r="E133" s="75">
        <f t="shared" si="4"/>
        <v>0</v>
      </c>
      <c r="F133" s="76">
        <f t="shared" si="5"/>
        <v>0</v>
      </c>
      <c r="G133" s="26"/>
    </row>
    <row r="134" spans="1:7" s="27" customFormat="1" ht="35.25" customHeight="1" x14ac:dyDescent="0.2">
      <c r="A134" s="73" t="s">
        <v>119</v>
      </c>
      <c r="B134" s="74">
        <v>2432000</v>
      </c>
      <c r="C134" s="74">
        <v>2432000</v>
      </c>
      <c r="D134" s="80">
        <v>0</v>
      </c>
      <c r="E134" s="75">
        <f t="shared" si="4"/>
        <v>2432000</v>
      </c>
      <c r="F134" s="76">
        <f t="shared" si="5"/>
        <v>0</v>
      </c>
      <c r="G134" s="26"/>
    </row>
    <row r="135" spans="1:7" s="27" customFormat="1" ht="15" customHeight="1" x14ac:dyDescent="0.2">
      <c r="A135" s="77" t="s">
        <v>36</v>
      </c>
      <c r="B135" s="78">
        <f>SUM(B77:B134)</f>
        <v>999288146</v>
      </c>
      <c r="C135" s="78">
        <f>SUM(C77:C134)</f>
        <v>1124370215</v>
      </c>
      <c r="D135" s="78">
        <f>SUM(D77:D134)</f>
        <v>906717096</v>
      </c>
      <c r="E135" s="78">
        <f>SUM(E77:E134)</f>
        <v>217653119</v>
      </c>
      <c r="F135" s="79">
        <f t="shared" ref="F135" si="6">IFERROR(+D135/C135,0)</f>
        <v>0.80642219431257345</v>
      </c>
      <c r="G135" s="26"/>
    </row>
    <row r="136" spans="1:7" s="27" customFormat="1" ht="15" customHeight="1" x14ac:dyDescent="0.2">
      <c r="A136" s="38"/>
      <c r="B136" s="18"/>
      <c r="C136" s="6"/>
      <c r="D136" s="28"/>
      <c r="E136" s="29"/>
      <c r="F136" s="30"/>
      <c r="G136" s="26"/>
    </row>
    <row r="137" spans="1:7" s="27" customFormat="1" ht="15" customHeight="1" x14ac:dyDescent="0.2">
      <c r="A137" s="108" t="s">
        <v>120</v>
      </c>
      <c r="B137" s="110" t="s">
        <v>10</v>
      </c>
      <c r="C137" s="111"/>
      <c r="D137" s="72" t="s">
        <v>1</v>
      </c>
      <c r="E137" s="110" t="s">
        <v>31</v>
      </c>
      <c r="F137" s="111"/>
      <c r="G137" s="26"/>
    </row>
    <row r="138" spans="1:7" s="27" customFormat="1" ht="15" customHeight="1" x14ac:dyDescent="0.2">
      <c r="A138" s="109"/>
      <c r="B138" s="72" t="s">
        <v>20</v>
      </c>
      <c r="C138" s="72" t="s">
        <v>21</v>
      </c>
      <c r="D138" s="72" t="s">
        <v>19</v>
      </c>
      <c r="E138" s="72" t="s">
        <v>4</v>
      </c>
      <c r="F138" s="72" t="s">
        <v>5</v>
      </c>
      <c r="G138" s="26"/>
    </row>
    <row r="139" spans="1:7" s="27" customFormat="1" ht="33" customHeight="1" x14ac:dyDescent="0.2">
      <c r="A139" s="73" t="s">
        <v>121</v>
      </c>
      <c r="B139" s="74">
        <v>780000</v>
      </c>
      <c r="C139" s="74">
        <v>780000</v>
      </c>
      <c r="D139" s="74">
        <v>769252</v>
      </c>
      <c r="E139" s="75">
        <f>+C139-D139</f>
        <v>10748</v>
      </c>
      <c r="F139" s="76">
        <f>IFERROR(+D139/C139,0)</f>
        <v>0.98622051282051282</v>
      </c>
      <c r="G139" s="26"/>
    </row>
    <row r="140" spans="1:7" s="27" customFormat="1" ht="37.5" customHeight="1" x14ac:dyDescent="0.2">
      <c r="A140" s="73" t="s">
        <v>122</v>
      </c>
      <c r="B140" s="74">
        <v>7285700</v>
      </c>
      <c r="C140" s="74">
        <v>10180477</v>
      </c>
      <c r="D140" s="74">
        <v>8748182</v>
      </c>
      <c r="E140" s="75">
        <f t="shared" ref="E140:E170" si="7">+C140-D140</f>
        <v>1432295</v>
      </c>
      <c r="F140" s="76">
        <f t="shared" ref="F140:F170" si="8">IFERROR(+D140/C140,0)</f>
        <v>0.8593096374560838</v>
      </c>
      <c r="G140" s="26"/>
    </row>
    <row r="141" spans="1:7" s="27" customFormat="1" ht="33" customHeight="1" x14ac:dyDescent="0.2">
      <c r="A141" s="73" t="s">
        <v>178</v>
      </c>
      <c r="B141" s="74">
        <v>20000</v>
      </c>
      <c r="C141" s="74">
        <v>10000</v>
      </c>
      <c r="D141" s="80">
        <v>0</v>
      </c>
      <c r="E141" s="75">
        <f t="shared" si="7"/>
        <v>10000</v>
      </c>
      <c r="F141" s="76">
        <f t="shared" si="8"/>
        <v>0</v>
      </c>
      <c r="G141" s="26"/>
    </row>
    <row r="142" spans="1:7" s="27" customFormat="1" ht="40.5" customHeight="1" x14ac:dyDescent="0.2">
      <c r="A142" s="73" t="s">
        <v>123</v>
      </c>
      <c r="B142" s="74">
        <v>12483808</v>
      </c>
      <c r="C142" s="74">
        <v>15034410</v>
      </c>
      <c r="D142" s="74">
        <v>14378256</v>
      </c>
      <c r="E142" s="75">
        <f t="shared" si="7"/>
        <v>656154</v>
      </c>
      <c r="F142" s="76">
        <f t="shared" si="8"/>
        <v>0.95635651814736988</v>
      </c>
      <c r="G142" s="26"/>
    </row>
    <row r="143" spans="1:7" s="27" customFormat="1" ht="48.75" customHeight="1" x14ac:dyDescent="0.2">
      <c r="A143" s="73" t="s">
        <v>179</v>
      </c>
      <c r="B143" s="74">
        <v>1140000</v>
      </c>
      <c r="C143" s="74">
        <v>1121190</v>
      </c>
      <c r="D143" s="74">
        <v>1121190</v>
      </c>
      <c r="E143" s="75">
        <f t="shared" si="7"/>
        <v>0</v>
      </c>
      <c r="F143" s="76">
        <f t="shared" si="8"/>
        <v>1</v>
      </c>
      <c r="G143" s="26"/>
    </row>
    <row r="144" spans="1:7" s="27" customFormat="1" ht="51" customHeight="1" x14ac:dyDescent="0.2">
      <c r="A144" s="73" t="s">
        <v>180</v>
      </c>
      <c r="B144" s="74">
        <v>18000</v>
      </c>
      <c r="C144" s="74">
        <v>33000</v>
      </c>
      <c r="D144" s="74">
        <v>33000</v>
      </c>
      <c r="E144" s="75">
        <f t="shared" si="7"/>
        <v>0</v>
      </c>
      <c r="F144" s="76">
        <f t="shared" si="8"/>
        <v>1</v>
      </c>
      <c r="G144" s="26"/>
    </row>
    <row r="145" spans="1:7" s="27" customFormat="1" ht="57" x14ac:dyDescent="0.2">
      <c r="A145" s="73" t="s">
        <v>124</v>
      </c>
      <c r="B145" s="74">
        <v>15000</v>
      </c>
      <c r="C145" s="80">
        <v>0</v>
      </c>
      <c r="D145" s="80">
        <v>0</v>
      </c>
      <c r="E145" s="75">
        <f t="shared" si="7"/>
        <v>0</v>
      </c>
      <c r="F145" s="76">
        <f t="shared" si="8"/>
        <v>0</v>
      </c>
      <c r="G145" s="26"/>
    </row>
    <row r="146" spans="1:7" s="27" customFormat="1" ht="51.75" customHeight="1" x14ac:dyDescent="0.2">
      <c r="A146" s="73" t="s">
        <v>125</v>
      </c>
      <c r="B146" s="74">
        <v>10001</v>
      </c>
      <c r="C146" s="74">
        <v>1000000</v>
      </c>
      <c r="D146" s="80">
        <v>0</v>
      </c>
      <c r="E146" s="75">
        <f t="shared" si="7"/>
        <v>1000000</v>
      </c>
      <c r="F146" s="76">
        <f t="shared" si="8"/>
        <v>0</v>
      </c>
      <c r="G146" s="26"/>
    </row>
    <row r="147" spans="1:7" s="27" customFormat="1" ht="34.5" customHeight="1" x14ac:dyDescent="0.2">
      <c r="A147" s="73" t="s">
        <v>126</v>
      </c>
      <c r="B147" s="74">
        <v>7831595</v>
      </c>
      <c r="C147" s="74">
        <v>17266215</v>
      </c>
      <c r="D147" s="74">
        <v>6298448</v>
      </c>
      <c r="E147" s="75">
        <f t="shared" si="7"/>
        <v>10967767</v>
      </c>
      <c r="F147" s="76">
        <f t="shared" si="8"/>
        <v>0.36478452283838697</v>
      </c>
      <c r="G147" s="26"/>
    </row>
    <row r="148" spans="1:7" s="27" customFormat="1" ht="48.75" customHeight="1" x14ac:dyDescent="0.2">
      <c r="A148" s="73" t="s">
        <v>127</v>
      </c>
      <c r="B148" s="74">
        <v>15950982</v>
      </c>
      <c r="C148" s="74">
        <v>41341936</v>
      </c>
      <c r="D148" s="74">
        <v>5335914</v>
      </c>
      <c r="E148" s="75">
        <f t="shared" si="7"/>
        <v>36006022</v>
      </c>
      <c r="F148" s="76">
        <f t="shared" si="8"/>
        <v>0.12906783078567002</v>
      </c>
      <c r="G148" s="26"/>
    </row>
    <row r="149" spans="1:7" s="27" customFormat="1" ht="48.75" customHeight="1" x14ac:dyDescent="0.2">
      <c r="A149" s="73" t="s">
        <v>128</v>
      </c>
      <c r="B149" s="74">
        <v>1750000</v>
      </c>
      <c r="C149" s="74">
        <v>2073368</v>
      </c>
      <c r="D149" s="74">
        <v>2030000</v>
      </c>
      <c r="E149" s="75">
        <f t="shared" si="7"/>
        <v>43368</v>
      </c>
      <c r="F149" s="76">
        <f t="shared" si="8"/>
        <v>0.97908330793182874</v>
      </c>
      <c r="G149" s="26"/>
    </row>
    <row r="150" spans="1:7" s="27" customFormat="1" ht="48.75" customHeight="1" x14ac:dyDescent="0.2">
      <c r="A150" s="73" t="s">
        <v>129</v>
      </c>
      <c r="B150" s="74">
        <v>4010001</v>
      </c>
      <c r="C150" s="74">
        <v>3996190</v>
      </c>
      <c r="D150" s="74">
        <v>3996189</v>
      </c>
      <c r="E150" s="75">
        <f t="shared" si="7"/>
        <v>1</v>
      </c>
      <c r="F150" s="76">
        <f t="shared" si="8"/>
        <v>0.99999974976164796</v>
      </c>
      <c r="G150" s="26"/>
    </row>
    <row r="151" spans="1:7" s="27" customFormat="1" ht="48.75" customHeight="1" x14ac:dyDescent="0.2">
      <c r="A151" s="73" t="s">
        <v>130</v>
      </c>
      <c r="B151" s="74">
        <v>1561259</v>
      </c>
      <c r="C151" s="74">
        <v>1561259</v>
      </c>
      <c r="D151" s="80">
        <v>0</v>
      </c>
      <c r="E151" s="75">
        <f t="shared" si="7"/>
        <v>1561259</v>
      </c>
      <c r="F151" s="76">
        <f t="shared" si="8"/>
        <v>0</v>
      </c>
      <c r="G151" s="26"/>
    </row>
    <row r="152" spans="1:7" s="27" customFormat="1" ht="48.75" customHeight="1" x14ac:dyDescent="0.2">
      <c r="A152" s="73" t="s">
        <v>131</v>
      </c>
      <c r="B152" s="74">
        <v>2040000</v>
      </c>
      <c r="C152" s="74">
        <v>2040000</v>
      </c>
      <c r="D152" s="74">
        <v>2015709</v>
      </c>
      <c r="E152" s="75">
        <f t="shared" si="7"/>
        <v>24291</v>
      </c>
      <c r="F152" s="76">
        <f t="shared" si="8"/>
        <v>0.98809264705882349</v>
      </c>
      <c r="G152" s="26"/>
    </row>
    <row r="153" spans="1:7" s="27" customFormat="1" ht="48.75" customHeight="1" x14ac:dyDescent="0.2">
      <c r="A153" s="73" t="s">
        <v>181</v>
      </c>
      <c r="B153" s="74">
        <v>100000</v>
      </c>
      <c r="C153" s="74">
        <v>100000</v>
      </c>
      <c r="D153" s="80">
        <v>0</v>
      </c>
      <c r="E153" s="75">
        <f t="shared" si="7"/>
        <v>100000</v>
      </c>
      <c r="F153" s="76">
        <f t="shared" si="8"/>
        <v>0</v>
      </c>
      <c r="G153" s="26"/>
    </row>
    <row r="154" spans="1:7" s="27" customFormat="1" ht="48.75" customHeight="1" x14ac:dyDescent="0.2">
      <c r="A154" s="73" t="s">
        <v>132</v>
      </c>
      <c r="B154" s="74">
        <v>10001</v>
      </c>
      <c r="C154" s="80">
        <v>0</v>
      </c>
      <c r="D154" s="80">
        <v>0</v>
      </c>
      <c r="E154" s="75">
        <f t="shared" si="7"/>
        <v>0</v>
      </c>
      <c r="F154" s="76">
        <f t="shared" si="8"/>
        <v>0</v>
      </c>
      <c r="G154" s="26"/>
    </row>
    <row r="155" spans="1:7" s="27" customFormat="1" ht="42.75" customHeight="1" x14ac:dyDescent="0.2">
      <c r="A155" s="73" t="s">
        <v>133</v>
      </c>
      <c r="B155" s="74">
        <v>10000000</v>
      </c>
      <c r="C155" s="74">
        <v>15471448</v>
      </c>
      <c r="D155" s="74">
        <v>15351093</v>
      </c>
      <c r="E155" s="75">
        <f t="shared" si="7"/>
        <v>120355</v>
      </c>
      <c r="F155" s="76">
        <f t="shared" si="8"/>
        <v>0.9922208315601746</v>
      </c>
      <c r="G155" s="26"/>
    </row>
    <row r="156" spans="1:7" s="27" customFormat="1" ht="28.5" x14ac:dyDescent="0.2">
      <c r="A156" s="73" t="s">
        <v>134</v>
      </c>
      <c r="B156" s="74">
        <v>20000000</v>
      </c>
      <c r="C156" s="74">
        <v>21498861</v>
      </c>
      <c r="D156" s="74">
        <v>21498860</v>
      </c>
      <c r="E156" s="75">
        <f t="shared" si="7"/>
        <v>1</v>
      </c>
      <c r="F156" s="76">
        <f t="shared" si="8"/>
        <v>0.99999995348590798</v>
      </c>
      <c r="G156" s="26"/>
    </row>
    <row r="157" spans="1:7" s="27" customFormat="1" ht="42.75" x14ac:dyDescent="0.2">
      <c r="A157" s="73" t="s">
        <v>135</v>
      </c>
      <c r="B157" s="74">
        <v>10001</v>
      </c>
      <c r="C157" s="80">
        <v>0</v>
      </c>
      <c r="D157" s="80">
        <v>0</v>
      </c>
      <c r="E157" s="75">
        <f t="shared" si="7"/>
        <v>0</v>
      </c>
      <c r="F157" s="76">
        <f t="shared" si="8"/>
        <v>0</v>
      </c>
      <c r="G157" s="26"/>
    </row>
    <row r="158" spans="1:7" s="27" customFormat="1" ht="42.75" x14ac:dyDescent="0.2">
      <c r="A158" s="73" t="s">
        <v>136</v>
      </c>
      <c r="B158" s="74">
        <v>50000</v>
      </c>
      <c r="C158" s="80">
        <v>0</v>
      </c>
      <c r="D158" s="80">
        <v>0</v>
      </c>
      <c r="E158" s="75">
        <f t="shared" si="7"/>
        <v>0</v>
      </c>
      <c r="F158" s="76">
        <f t="shared" si="8"/>
        <v>0</v>
      </c>
      <c r="G158" s="26"/>
    </row>
    <row r="159" spans="1:7" s="27" customFormat="1" ht="28.5" x14ac:dyDescent="0.2">
      <c r="A159" s="73" t="s">
        <v>137</v>
      </c>
      <c r="B159" s="74">
        <v>681226</v>
      </c>
      <c r="C159" s="74">
        <v>681226</v>
      </c>
      <c r="D159" s="80">
        <v>0</v>
      </c>
      <c r="E159" s="75">
        <f t="shared" si="7"/>
        <v>681226</v>
      </c>
      <c r="F159" s="76">
        <f t="shared" si="8"/>
        <v>0</v>
      </c>
      <c r="G159" s="26"/>
    </row>
    <row r="160" spans="1:7" s="27" customFormat="1" ht="54" customHeight="1" x14ac:dyDescent="0.2">
      <c r="A160" s="73" t="s">
        <v>138</v>
      </c>
      <c r="B160" s="74">
        <v>10001</v>
      </c>
      <c r="C160" s="80">
        <v>0</v>
      </c>
      <c r="D160" s="80">
        <v>0</v>
      </c>
      <c r="E160" s="75">
        <f t="shared" si="7"/>
        <v>0</v>
      </c>
      <c r="F160" s="76">
        <f t="shared" si="8"/>
        <v>0</v>
      </c>
      <c r="G160" s="26"/>
    </row>
    <row r="161" spans="1:7" s="27" customFormat="1" ht="54" customHeight="1" x14ac:dyDescent="0.2">
      <c r="A161" s="73" t="s">
        <v>139</v>
      </c>
      <c r="B161" s="74">
        <v>10001</v>
      </c>
      <c r="C161" s="80">
        <v>0</v>
      </c>
      <c r="D161" s="80">
        <v>0</v>
      </c>
      <c r="E161" s="75">
        <f t="shared" si="7"/>
        <v>0</v>
      </c>
      <c r="F161" s="76">
        <f t="shared" si="8"/>
        <v>0</v>
      </c>
      <c r="G161" s="26"/>
    </row>
    <row r="162" spans="1:7" s="27" customFormat="1" ht="54" customHeight="1" x14ac:dyDescent="0.2">
      <c r="A162" s="73" t="s">
        <v>140</v>
      </c>
      <c r="B162" s="74">
        <v>100000</v>
      </c>
      <c r="C162" s="74">
        <v>100000</v>
      </c>
      <c r="D162" s="80">
        <v>0</v>
      </c>
      <c r="E162" s="75">
        <f t="shared" si="7"/>
        <v>100000</v>
      </c>
      <c r="F162" s="76">
        <f t="shared" si="8"/>
        <v>0</v>
      </c>
      <c r="G162" s="26"/>
    </row>
    <row r="163" spans="1:7" s="27" customFormat="1" ht="54" customHeight="1" x14ac:dyDescent="0.2">
      <c r="A163" s="73" t="s">
        <v>141</v>
      </c>
      <c r="B163" s="74">
        <v>10000</v>
      </c>
      <c r="C163" s="74">
        <v>10000</v>
      </c>
      <c r="D163" s="74">
        <v>10000</v>
      </c>
      <c r="E163" s="75">
        <f t="shared" si="7"/>
        <v>0</v>
      </c>
      <c r="F163" s="76">
        <f t="shared" si="8"/>
        <v>1</v>
      </c>
      <c r="G163" s="26"/>
    </row>
    <row r="164" spans="1:7" s="27" customFormat="1" ht="54" customHeight="1" x14ac:dyDescent="0.2">
      <c r="A164" s="73" t="s">
        <v>142</v>
      </c>
      <c r="B164" s="74">
        <v>8807571</v>
      </c>
      <c r="C164" s="74">
        <v>9946003</v>
      </c>
      <c r="D164" s="74">
        <v>504000</v>
      </c>
      <c r="E164" s="75">
        <f t="shared" si="7"/>
        <v>9442003</v>
      </c>
      <c r="F164" s="76">
        <f t="shared" si="8"/>
        <v>5.067362235865E-2</v>
      </c>
      <c r="G164" s="26"/>
    </row>
    <row r="165" spans="1:7" s="27" customFormat="1" ht="54" customHeight="1" x14ac:dyDescent="0.2">
      <c r="A165" s="73" t="s">
        <v>143</v>
      </c>
      <c r="B165" s="74">
        <v>850177</v>
      </c>
      <c r="C165" s="74">
        <v>1450177</v>
      </c>
      <c r="D165" s="74">
        <v>1130760</v>
      </c>
      <c r="E165" s="75">
        <f t="shared" si="7"/>
        <v>319417</v>
      </c>
      <c r="F165" s="76">
        <f t="shared" si="8"/>
        <v>0.77973930078880027</v>
      </c>
      <c r="G165" s="26"/>
    </row>
    <row r="166" spans="1:7" s="27" customFormat="1" ht="54" customHeight="1" x14ac:dyDescent="0.2">
      <c r="A166" s="73" t="s">
        <v>144</v>
      </c>
      <c r="B166" s="74">
        <v>1160353</v>
      </c>
      <c r="C166" s="74">
        <v>560353</v>
      </c>
      <c r="D166" s="80">
        <v>0</v>
      </c>
      <c r="E166" s="75">
        <f t="shared" si="7"/>
        <v>560353</v>
      </c>
      <c r="F166" s="76">
        <f t="shared" si="8"/>
        <v>0</v>
      </c>
      <c r="G166" s="26"/>
    </row>
    <row r="167" spans="1:7" s="27" customFormat="1" ht="54" customHeight="1" x14ac:dyDescent="0.2">
      <c r="A167" s="73" t="s">
        <v>145</v>
      </c>
      <c r="B167" s="74">
        <v>748039</v>
      </c>
      <c r="C167" s="74">
        <v>335307</v>
      </c>
      <c r="D167" s="74">
        <v>335282</v>
      </c>
      <c r="E167" s="75">
        <f t="shared" si="7"/>
        <v>25</v>
      </c>
      <c r="F167" s="76">
        <f t="shared" si="8"/>
        <v>0.99992544146110873</v>
      </c>
      <c r="G167" s="26"/>
    </row>
    <row r="168" spans="1:7" s="27" customFormat="1" ht="54" customHeight="1" x14ac:dyDescent="0.2">
      <c r="A168" s="73" t="s">
        <v>146</v>
      </c>
      <c r="B168" s="74">
        <v>100000</v>
      </c>
      <c r="C168" s="80">
        <v>0</v>
      </c>
      <c r="D168" s="80">
        <v>0</v>
      </c>
      <c r="E168" s="75">
        <f t="shared" si="7"/>
        <v>0</v>
      </c>
      <c r="F168" s="76">
        <f t="shared" si="8"/>
        <v>0</v>
      </c>
      <c r="G168" s="26"/>
    </row>
    <row r="169" spans="1:7" s="27" customFormat="1" ht="54" customHeight="1" x14ac:dyDescent="0.2">
      <c r="A169" s="73" t="s">
        <v>147</v>
      </c>
      <c r="B169" s="74">
        <v>100000</v>
      </c>
      <c r="C169" s="80">
        <v>0</v>
      </c>
      <c r="D169" s="80">
        <v>0</v>
      </c>
      <c r="E169" s="75">
        <f t="shared" si="7"/>
        <v>0</v>
      </c>
      <c r="F169" s="76">
        <f t="shared" si="8"/>
        <v>0</v>
      </c>
      <c r="G169" s="26"/>
    </row>
    <row r="170" spans="1:7" s="27" customFormat="1" ht="54" customHeight="1" x14ac:dyDescent="0.2">
      <c r="A170" s="73" t="s">
        <v>148</v>
      </c>
      <c r="B170" s="74">
        <v>23570000</v>
      </c>
      <c r="C170" s="74">
        <v>17372124</v>
      </c>
      <c r="D170" s="74">
        <v>17364123</v>
      </c>
      <c r="E170" s="75">
        <f t="shared" si="7"/>
        <v>8001</v>
      </c>
      <c r="F170" s="76">
        <f t="shared" si="8"/>
        <v>0.99953943455618899</v>
      </c>
      <c r="G170" s="26"/>
    </row>
    <row r="171" spans="1:7" s="27" customFormat="1" ht="54" customHeight="1" x14ac:dyDescent="0.2">
      <c r="A171" s="73" t="s">
        <v>149</v>
      </c>
      <c r="B171" s="74">
        <v>65703</v>
      </c>
      <c r="C171" s="74">
        <v>1065703</v>
      </c>
      <c r="D171" s="74">
        <v>1065703</v>
      </c>
      <c r="E171" s="75"/>
      <c r="F171" s="76"/>
      <c r="G171" s="26"/>
    </row>
    <row r="172" spans="1:7" s="27" customFormat="1" ht="15" customHeight="1" x14ac:dyDescent="0.2">
      <c r="A172" s="77" t="s">
        <v>37</v>
      </c>
      <c r="B172" s="78">
        <f>SUM(B139:B171)</f>
        <v>121279419</v>
      </c>
      <c r="C172" s="78">
        <f>SUM(C139:C171)</f>
        <v>165029247</v>
      </c>
      <c r="D172" s="78">
        <f>SUM(D139:D171)</f>
        <v>101985961</v>
      </c>
      <c r="E172" s="78">
        <f>SUM(E139:E171)</f>
        <v>63043286</v>
      </c>
      <c r="F172" s="79">
        <f>IFERROR(+D172/C172,0)</f>
        <v>0.61798719229446641</v>
      </c>
      <c r="G172" s="26"/>
    </row>
    <row r="173" spans="1:7" s="27" customFormat="1" ht="15" customHeight="1" x14ac:dyDescent="0.2">
      <c r="A173" s="38"/>
      <c r="B173" s="18"/>
      <c r="C173" s="6"/>
      <c r="D173" s="28"/>
      <c r="E173" s="29"/>
      <c r="F173" s="30"/>
      <c r="G173" s="26"/>
    </row>
    <row r="174" spans="1:7" s="26" customFormat="1" ht="24.95" customHeight="1" x14ac:dyDescent="0.2">
      <c r="A174" s="84" t="s">
        <v>64</v>
      </c>
      <c r="B174" s="85">
        <f>+B50+B58+B63+B73+B135+B172</f>
        <v>4542236204</v>
      </c>
      <c r="C174" s="85">
        <f>+C50+C58+C63+C73+C135+C172</f>
        <v>4692979993</v>
      </c>
      <c r="D174" s="85">
        <f>+D50+D58+D63+D73+D135+D172</f>
        <v>4392528493</v>
      </c>
      <c r="E174" s="85">
        <f>+E50+E58+E63+E73+E135+E172</f>
        <v>300451500</v>
      </c>
      <c r="F174" s="79">
        <f>IFERROR(+D174/C174,0)</f>
        <v>0.93597852527644476</v>
      </c>
      <c r="G174" s="27"/>
    </row>
    <row r="175" spans="1:7" s="26" customFormat="1" ht="15" customHeight="1" x14ac:dyDescent="0.2">
      <c r="A175" s="28"/>
      <c r="B175" s="86"/>
      <c r="C175" s="86"/>
      <c r="D175" s="86"/>
      <c r="E175" s="86"/>
      <c r="F175" s="87"/>
      <c r="G175" s="27"/>
    </row>
    <row r="176" spans="1:7" s="25" customFormat="1" ht="15" customHeight="1" x14ac:dyDescent="0.2">
      <c r="A176" s="142" t="s">
        <v>22</v>
      </c>
      <c r="B176" s="142"/>
      <c r="C176" s="142"/>
      <c r="D176" s="142"/>
      <c r="E176" s="142"/>
      <c r="F176" s="142"/>
    </row>
    <row r="177" spans="1:7" s="27" customFormat="1" ht="15" customHeight="1" x14ac:dyDescent="0.2">
      <c r="A177" s="69" t="s">
        <v>189</v>
      </c>
      <c r="B177" s="18"/>
      <c r="C177" s="6"/>
      <c r="D177" s="28"/>
      <c r="E177" s="29"/>
      <c r="F177" s="30"/>
      <c r="G177" s="26"/>
    </row>
    <row r="178" spans="1:7" s="27" customFormat="1" ht="15" customHeight="1" x14ac:dyDescent="0.2">
      <c r="A178" s="38"/>
      <c r="B178" s="18"/>
      <c r="C178" s="6"/>
      <c r="D178" s="28"/>
      <c r="E178" s="29"/>
      <c r="F178" s="30"/>
      <c r="G178" s="26"/>
    </row>
    <row r="179" spans="1:7" s="27" customFormat="1" ht="15" customHeight="1" x14ac:dyDescent="0.2">
      <c r="A179" s="94" t="s">
        <v>65</v>
      </c>
      <c r="B179" s="95" t="s">
        <v>10</v>
      </c>
      <c r="C179" s="95"/>
      <c r="D179" s="72" t="s">
        <v>1</v>
      </c>
      <c r="E179" s="95" t="s">
        <v>31</v>
      </c>
      <c r="F179" s="95"/>
      <c r="G179" s="26"/>
    </row>
    <row r="180" spans="1:7" s="27" customFormat="1" ht="15" customHeight="1" x14ac:dyDescent="0.2">
      <c r="A180" s="94"/>
      <c r="B180" s="72" t="s">
        <v>20</v>
      </c>
      <c r="C180" s="72" t="s">
        <v>21</v>
      </c>
      <c r="D180" s="72" t="s">
        <v>19</v>
      </c>
      <c r="E180" s="72" t="s">
        <v>4</v>
      </c>
      <c r="F180" s="72" t="s">
        <v>5</v>
      </c>
      <c r="G180" s="26"/>
    </row>
    <row r="181" spans="1:7" s="27" customFormat="1" ht="32.25" customHeight="1" x14ac:dyDescent="0.2">
      <c r="A181" s="73" t="s">
        <v>198</v>
      </c>
      <c r="B181" s="74">
        <v>8246395</v>
      </c>
      <c r="C181" s="74">
        <v>3246395</v>
      </c>
      <c r="D181" s="74">
        <v>3246395</v>
      </c>
      <c r="E181" s="82">
        <f>+C181-D181</f>
        <v>0</v>
      </c>
      <c r="F181" s="83">
        <f>IFERROR(+D181/C181,0)</f>
        <v>1</v>
      </c>
      <c r="G181" s="26"/>
    </row>
    <row r="182" spans="1:7" s="27" customFormat="1" ht="38.25" customHeight="1" x14ac:dyDescent="0.2">
      <c r="A182" s="73" t="s">
        <v>199</v>
      </c>
      <c r="B182" s="74">
        <v>103200957</v>
      </c>
      <c r="C182" s="74">
        <v>103200957</v>
      </c>
      <c r="D182" s="74">
        <v>103200957</v>
      </c>
      <c r="E182" s="82">
        <f t="shared" ref="E182:E198" si="9">+C182-D182</f>
        <v>0</v>
      </c>
      <c r="F182" s="83">
        <f t="shared" ref="F182:F198" si="10">IFERROR(+D182/C182,0)</f>
        <v>1</v>
      </c>
      <c r="G182" s="26"/>
    </row>
    <row r="183" spans="1:7" s="27" customFormat="1" ht="34.5" customHeight="1" x14ac:dyDescent="0.2">
      <c r="A183" s="73" t="s">
        <v>200</v>
      </c>
      <c r="B183" s="74">
        <v>2040000</v>
      </c>
      <c r="C183" s="74">
        <v>3817378</v>
      </c>
      <c r="D183" s="74">
        <v>3816493</v>
      </c>
      <c r="E183" s="82">
        <f t="shared" si="9"/>
        <v>885</v>
      </c>
      <c r="F183" s="83">
        <f t="shared" si="10"/>
        <v>0.9997681654790278</v>
      </c>
      <c r="G183" s="26"/>
    </row>
    <row r="184" spans="1:7" s="27" customFormat="1" ht="40.5" customHeight="1" x14ac:dyDescent="0.2">
      <c r="A184" s="73" t="s">
        <v>201</v>
      </c>
      <c r="B184" s="74">
        <v>59324744</v>
      </c>
      <c r="C184" s="74">
        <v>13324744</v>
      </c>
      <c r="D184" s="74">
        <v>13324744</v>
      </c>
      <c r="E184" s="82">
        <f t="shared" si="9"/>
        <v>0</v>
      </c>
      <c r="F184" s="83">
        <f t="shared" si="10"/>
        <v>1</v>
      </c>
      <c r="G184" s="26"/>
    </row>
    <row r="185" spans="1:7" s="27" customFormat="1" ht="35.25" customHeight="1" x14ac:dyDescent="0.2">
      <c r="A185" s="73" t="s">
        <v>202</v>
      </c>
      <c r="B185" s="74">
        <v>213575079</v>
      </c>
      <c r="C185" s="74">
        <v>213575079</v>
      </c>
      <c r="D185" s="74">
        <v>213575079</v>
      </c>
      <c r="E185" s="82">
        <f t="shared" si="9"/>
        <v>0</v>
      </c>
      <c r="F185" s="83">
        <f t="shared" si="10"/>
        <v>1</v>
      </c>
      <c r="G185" s="26"/>
    </row>
    <row r="186" spans="1:7" s="27" customFormat="1" ht="34.5" customHeight="1" x14ac:dyDescent="0.2">
      <c r="A186" s="73" t="s">
        <v>203</v>
      </c>
      <c r="B186" s="74">
        <v>411878269</v>
      </c>
      <c r="C186" s="74">
        <v>411878269</v>
      </c>
      <c r="D186" s="74">
        <v>411878269</v>
      </c>
      <c r="E186" s="82">
        <f t="shared" si="9"/>
        <v>0</v>
      </c>
      <c r="F186" s="83">
        <f t="shared" si="10"/>
        <v>1</v>
      </c>
      <c r="G186" s="26"/>
    </row>
    <row r="187" spans="1:7" s="27" customFormat="1" ht="35.25" customHeight="1" x14ac:dyDescent="0.2">
      <c r="A187" s="73" t="s">
        <v>204</v>
      </c>
      <c r="B187" s="74">
        <v>9843116</v>
      </c>
      <c r="C187" s="74">
        <v>3843116</v>
      </c>
      <c r="D187" s="74">
        <v>3843116</v>
      </c>
      <c r="E187" s="82">
        <f t="shared" si="9"/>
        <v>0</v>
      </c>
      <c r="F187" s="83">
        <f t="shared" si="10"/>
        <v>1</v>
      </c>
      <c r="G187" s="26"/>
    </row>
    <row r="188" spans="1:7" s="27" customFormat="1" ht="39" customHeight="1" x14ac:dyDescent="0.2">
      <c r="A188" s="73" t="s">
        <v>205</v>
      </c>
      <c r="B188" s="74">
        <v>544000</v>
      </c>
      <c r="C188" s="74">
        <v>767224</v>
      </c>
      <c r="D188" s="74">
        <v>767223</v>
      </c>
      <c r="E188" s="82">
        <f t="shared" si="9"/>
        <v>1</v>
      </c>
      <c r="F188" s="83">
        <f t="shared" si="10"/>
        <v>0.99999869659968932</v>
      </c>
      <c r="G188" s="26"/>
    </row>
    <row r="189" spans="1:7" s="27" customFormat="1" ht="47.25" customHeight="1" x14ac:dyDescent="0.2">
      <c r="A189" s="73" t="s">
        <v>206</v>
      </c>
      <c r="B189" s="74">
        <v>122772956</v>
      </c>
      <c r="C189" s="74">
        <v>69247956</v>
      </c>
      <c r="D189" s="74">
        <v>69247956</v>
      </c>
      <c r="E189" s="82">
        <f t="shared" si="9"/>
        <v>0</v>
      </c>
      <c r="F189" s="83">
        <f t="shared" si="10"/>
        <v>1</v>
      </c>
      <c r="G189" s="26"/>
    </row>
    <row r="190" spans="1:7" s="27" customFormat="1" ht="40.5" customHeight="1" x14ac:dyDescent="0.2">
      <c r="A190" s="73" t="s">
        <v>207</v>
      </c>
      <c r="B190" s="74">
        <v>4760000</v>
      </c>
      <c r="C190" s="74">
        <v>7480300</v>
      </c>
      <c r="D190" s="74">
        <v>7364721</v>
      </c>
      <c r="E190" s="82">
        <f t="shared" si="9"/>
        <v>115579</v>
      </c>
      <c r="F190" s="83">
        <f t="shared" si="10"/>
        <v>0.98454888172934241</v>
      </c>
      <c r="G190" s="26"/>
    </row>
    <row r="191" spans="1:7" s="27" customFormat="1" ht="40.5" customHeight="1" x14ac:dyDescent="0.2">
      <c r="A191" s="73" t="s">
        <v>208</v>
      </c>
      <c r="B191" s="74">
        <v>238000</v>
      </c>
      <c r="C191" s="74">
        <v>238000</v>
      </c>
      <c r="D191" s="74">
        <v>238000</v>
      </c>
      <c r="E191" s="82">
        <f t="shared" si="9"/>
        <v>0</v>
      </c>
      <c r="F191" s="83">
        <f t="shared" si="10"/>
        <v>1</v>
      </c>
      <c r="G191" s="26"/>
    </row>
    <row r="192" spans="1:7" s="27" customFormat="1" ht="40.5" customHeight="1" x14ac:dyDescent="0.2">
      <c r="A192" s="73" t="s">
        <v>209</v>
      </c>
      <c r="B192" s="74">
        <v>17123027</v>
      </c>
      <c r="C192" s="74">
        <v>17123027</v>
      </c>
      <c r="D192" s="74">
        <v>17123027</v>
      </c>
      <c r="E192" s="82">
        <f t="shared" si="9"/>
        <v>0</v>
      </c>
      <c r="F192" s="83"/>
      <c r="G192" s="26"/>
    </row>
    <row r="193" spans="1:7" s="27" customFormat="1" ht="40.5" customHeight="1" x14ac:dyDescent="0.2">
      <c r="A193" s="73" t="s">
        <v>210</v>
      </c>
      <c r="B193" s="74">
        <v>10000</v>
      </c>
      <c r="C193" s="74">
        <v>0</v>
      </c>
      <c r="D193" s="74">
        <v>0</v>
      </c>
      <c r="E193" s="82">
        <f t="shared" si="9"/>
        <v>0</v>
      </c>
      <c r="F193" s="83"/>
      <c r="G193" s="26"/>
    </row>
    <row r="194" spans="1:7" s="27" customFormat="1" ht="40.5" customHeight="1" x14ac:dyDescent="0.2">
      <c r="A194" s="73" t="s">
        <v>211</v>
      </c>
      <c r="B194" s="74">
        <v>815369698</v>
      </c>
      <c r="C194" s="74">
        <v>627997779</v>
      </c>
      <c r="D194" s="74">
        <v>622253284</v>
      </c>
      <c r="E194" s="82">
        <f t="shared" si="9"/>
        <v>5744495</v>
      </c>
      <c r="F194" s="83"/>
      <c r="G194" s="26"/>
    </row>
    <row r="195" spans="1:7" s="27" customFormat="1" ht="40.5" customHeight="1" x14ac:dyDescent="0.2">
      <c r="A195" s="73" t="s">
        <v>212</v>
      </c>
      <c r="B195" s="74">
        <v>1412881303</v>
      </c>
      <c r="C195" s="74">
        <v>1537031303</v>
      </c>
      <c r="D195" s="74">
        <v>1535649844</v>
      </c>
      <c r="E195" s="82">
        <f t="shared" si="9"/>
        <v>1381459</v>
      </c>
      <c r="F195" s="83">
        <f t="shared" si="10"/>
        <v>0.99910121609279934</v>
      </c>
      <c r="G195" s="26"/>
    </row>
    <row r="196" spans="1:7" s="27" customFormat="1" ht="39" customHeight="1" x14ac:dyDescent="0.2">
      <c r="A196" s="73" t="s">
        <v>213</v>
      </c>
      <c r="B196" s="74">
        <v>340000</v>
      </c>
      <c r="C196" s="74">
        <v>340000</v>
      </c>
      <c r="D196" s="74">
        <v>340000</v>
      </c>
      <c r="E196" s="82">
        <f t="shared" si="9"/>
        <v>0</v>
      </c>
      <c r="F196" s="83">
        <f t="shared" si="10"/>
        <v>1</v>
      </c>
      <c r="G196" s="26"/>
    </row>
    <row r="197" spans="1:7" s="27" customFormat="1" ht="40.5" customHeight="1" x14ac:dyDescent="0.2">
      <c r="A197" s="73" t="s">
        <v>214</v>
      </c>
      <c r="B197" s="74">
        <v>19040000</v>
      </c>
      <c r="C197" s="74">
        <v>28232398</v>
      </c>
      <c r="D197" s="74">
        <v>28159310</v>
      </c>
      <c r="E197" s="82">
        <f t="shared" si="9"/>
        <v>73088</v>
      </c>
      <c r="F197" s="83">
        <f t="shared" si="10"/>
        <v>0.99741120113140935</v>
      </c>
      <c r="G197" s="26"/>
    </row>
    <row r="198" spans="1:7" s="27" customFormat="1" ht="37.5" customHeight="1" x14ac:dyDescent="0.2">
      <c r="A198" s="73" t="s">
        <v>215</v>
      </c>
      <c r="B198" s="74">
        <v>236766915</v>
      </c>
      <c r="C198" s="74">
        <v>216766915</v>
      </c>
      <c r="D198" s="74">
        <v>216587101</v>
      </c>
      <c r="E198" s="82">
        <f t="shared" si="9"/>
        <v>179814</v>
      </c>
      <c r="F198" s="83">
        <f t="shared" si="10"/>
        <v>0.99917047304013162</v>
      </c>
      <c r="G198" s="26"/>
    </row>
    <row r="199" spans="1:7" s="27" customFormat="1" ht="15" customHeight="1" x14ac:dyDescent="0.2">
      <c r="A199" s="77" t="s">
        <v>23</v>
      </c>
      <c r="B199" s="78">
        <f>SUM(B181:B198)</f>
        <v>3437954459</v>
      </c>
      <c r="C199" s="78">
        <f>SUM(C181:C198)</f>
        <v>3258110840</v>
      </c>
      <c r="D199" s="78">
        <f>SUM(D181:D198)</f>
        <v>3250615519</v>
      </c>
      <c r="E199" s="78">
        <f>SUM(E181:E198)</f>
        <v>7495321</v>
      </c>
      <c r="F199" s="81">
        <f>IFERROR(+D199/C199,0)</f>
        <v>0.99769948863986468</v>
      </c>
      <c r="G199" s="26"/>
    </row>
    <row r="200" spans="1:7" s="27" customFormat="1" ht="15" customHeight="1" x14ac:dyDescent="0.2">
      <c r="A200" s="38"/>
      <c r="B200" s="18"/>
      <c r="C200" s="6"/>
      <c r="D200" s="28"/>
      <c r="E200" s="29"/>
      <c r="F200" s="30"/>
      <c r="G200" s="26"/>
    </row>
    <row r="201" spans="1:7" s="27" customFormat="1" ht="15" customHeight="1" x14ac:dyDescent="0.2">
      <c r="A201" s="94" t="s">
        <v>66</v>
      </c>
      <c r="B201" s="95" t="s">
        <v>10</v>
      </c>
      <c r="C201" s="95"/>
      <c r="D201" s="72" t="s">
        <v>1</v>
      </c>
      <c r="E201" s="95" t="s">
        <v>31</v>
      </c>
      <c r="F201" s="95"/>
      <c r="G201" s="26"/>
    </row>
    <row r="202" spans="1:7" s="27" customFormat="1" ht="15" customHeight="1" x14ac:dyDescent="0.2">
      <c r="A202" s="94"/>
      <c r="B202" s="72" t="s">
        <v>20</v>
      </c>
      <c r="C202" s="72" t="s">
        <v>21</v>
      </c>
      <c r="D202" s="72" t="s">
        <v>19</v>
      </c>
      <c r="E202" s="72" t="s">
        <v>4</v>
      </c>
      <c r="F202" s="72" t="s">
        <v>5</v>
      </c>
      <c r="G202" s="26"/>
    </row>
    <row r="203" spans="1:7" s="27" customFormat="1" ht="48.75" customHeight="1" x14ac:dyDescent="0.2">
      <c r="A203" s="73" t="s">
        <v>216</v>
      </c>
      <c r="B203" s="74">
        <v>170000</v>
      </c>
      <c r="C203" s="74">
        <v>339462</v>
      </c>
      <c r="D203" s="80">
        <v>0</v>
      </c>
      <c r="E203" s="88">
        <f>+C203-D203</f>
        <v>339462</v>
      </c>
      <c r="F203" s="89">
        <f>IFERROR(+D203/C203,0)</f>
        <v>0</v>
      </c>
      <c r="G203" s="26"/>
    </row>
    <row r="204" spans="1:7" s="27" customFormat="1" ht="50.25" customHeight="1" x14ac:dyDescent="0.2">
      <c r="A204" s="73" t="s">
        <v>217</v>
      </c>
      <c r="B204" s="74">
        <v>50000</v>
      </c>
      <c r="C204" s="74">
        <v>26288918</v>
      </c>
      <c r="D204" s="74">
        <v>18288917</v>
      </c>
      <c r="E204" s="88">
        <f>+C204-D204</f>
        <v>8000001</v>
      </c>
      <c r="F204" s="76">
        <f>IFERROR(+D204/C204,0)</f>
        <v>0.69568922539908262</v>
      </c>
      <c r="G204" s="26"/>
    </row>
    <row r="205" spans="1:7" s="27" customFormat="1" ht="15" customHeight="1" x14ac:dyDescent="0.2">
      <c r="A205" s="77" t="s">
        <v>24</v>
      </c>
      <c r="B205" s="78">
        <f>SUM(B203:B204)</f>
        <v>220000</v>
      </c>
      <c r="C205" s="78">
        <f>SUM(C203:C204)</f>
        <v>26628380</v>
      </c>
      <c r="D205" s="78">
        <f>SUM(D203:D204)</f>
        <v>18288917</v>
      </c>
      <c r="E205" s="78">
        <f>SUM(E203:E204)</f>
        <v>8339463</v>
      </c>
      <c r="F205" s="79">
        <f>IFERROR(+D205/C205,0)</f>
        <v>0.68682049001854417</v>
      </c>
      <c r="G205" s="26"/>
    </row>
    <row r="206" spans="1:7" s="27" customFormat="1" ht="15" customHeight="1" x14ac:dyDescent="0.2">
      <c r="A206" s="38"/>
      <c r="B206" s="18"/>
      <c r="C206" s="6"/>
      <c r="D206" s="28"/>
      <c r="E206" s="29"/>
      <c r="F206" s="30"/>
      <c r="G206" s="26"/>
    </row>
    <row r="207" spans="1:7" s="27" customFormat="1" ht="15" customHeight="1" x14ac:dyDescent="0.2">
      <c r="A207" s="94" t="s">
        <v>368</v>
      </c>
      <c r="B207" s="95" t="s">
        <v>10</v>
      </c>
      <c r="C207" s="95"/>
      <c r="D207" s="72" t="s">
        <v>1</v>
      </c>
      <c r="E207" s="95" t="s">
        <v>31</v>
      </c>
      <c r="F207" s="95"/>
      <c r="G207" s="26"/>
    </row>
    <row r="208" spans="1:7" s="27" customFormat="1" ht="15" customHeight="1" x14ac:dyDescent="0.2">
      <c r="A208" s="94"/>
      <c r="B208" s="72" t="s">
        <v>20</v>
      </c>
      <c r="C208" s="72" t="s">
        <v>21</v>
      </c>
      <c r="D208" s="72" t="s">
        <v>19</v>
      </c>
      <c r="E208" s="72" t="s">
        <v>4</v>
      </c>
      <c r="F208" s="72" t="s">
        <v>5</v>
      </c>
      <c r="G208" s="26"/>
    </row>
    <row r="209" spans="1:7" s="27" customFormat="1" ht="42.75" x14ac:dyDescent="0.2">
      <c r="A209" s="73" t="s">
        <v>219</v>
      </c>
      <c r="B209" s="74">
        <v>250000</v>
      </c>
      <c r="C209" s="74">
        <v>41100</v>
      </c>
      <c r="D209" s="74">
        <v>40858</v>
      </c>
      <c r="E209" s="75">
        <f t="shared" ref="E209:E212" si="11">+C209-D209</f>
        <v>242</v>
      </c>
      <c r="F209" s="76">
        <f t="shared" ref="F209:F213" si="12">IFERROR(+D209/C209,0)</f>
        <v>0.99411192214111921</v>
      </c>
      <c r="G209" s="26"/>
    </row>
    <row r="210" spans="1:7" s="27" customFormat="1" ht="22.5" customHeight="1" x14ac:dyDescent="0.2">
      <c r="A210" s="73" t="s">
        <v>220</v>
      </c>
      <c r="B210" s="74">
        <v>5000</v>
      </c>
      <c r="C210" s="74">
        <v>5000</v>
      </c>
      <c r="D210" s="74">
        <v>0</v>
      </c>
      <c r="E210" s="75">
        <f t="shared" si="11"/>
        <v>5000</v>
      </c>
      <c r="F210" s="76">
        <f t="shared" si="12"/>
        <v>0</v>
      </c>
      <c r="G210" s="26"/>
    </row>
    <row r="211" spans="1:7" s="27" customFormat="1" ht="54.75" customHeight="1" x14ac:dyDescent="0.2">
      <c r="A211" s="73" t="s">
        <v>221</v>
      </c>
      <c r="B211" s="74">
        <v>0</v>
      </c>
      <c r="C211" s="74">
        <v>250000</v>
      </c>
      <c r="D211" s="74">
        <v>250000</v>
      </c>
      <c r="E211" s="75">
        <f t="shared" si="11"/>
        <v>0</v>
      </c>
      <c r="F211" s="76">
        <f t="shared" si="12"/>
        <v>1</v>
      </c>
      <c r="G211" s="26"/>
    </row>
    <row r="212" spans="1:7" s="27" customFormat="1" ht="51.75" customHeight="1" x14ac:dyDescent="0.2">
      <c r="A212" s="73" t="s">
        <v>222</v>
      </c>
      <c r="B212" s="74">
        <v>597931</v>
      </c>
      <c r="C212" s="74">
        <v>559269</v>
      </c>
      <c r="D212" s="74">
        <v>559268</v>
      </c>
      <c r="E212" s="75">
        <f t="shared" si="11"/>
        <v>1</v>
      </c>
      <c r="F212" s="76">
        <f t="shared" si="12"/>
        <v>0.9999982119516726</v>
      </c>
      <c r="G212" s="26"/>
    </row>
    <row r="213" spans="1:7" s="27" customFormat="1" ht="15" customHeight="1" x14ac:dyDescent="0.2">
      <c r="A213" s="77" t="s">
        <v>25</v>
      </c>
      <c r="B213" s="78">
        <f>SUM(B209:B212)</f>
        <v>852931</v>
      </c>
      <c r="C213" s="78">
        <f>SUM(C209:C212)</f>
        <v>855369</v>
      </c>
      <c r="D213" s="78">
        <f>SUM(D209:D212)</f>
        <v>850126</v>
      </c>
      <c r="E213" s="78">
        <f>SUM(E209:E212)</f>
        <v>5243</v>
      </c>
      <c r="F213" s="79">
        <f t="shared" si="12"/>
        <v>0.99387048162839664</v>
      </c>
      <c r="G213" s="26"/>
    </row>
    <row r="214" spans="1:7" s="27" customFormat="1" ht="15" customHeight="1" x14ac:dyDescent="0.2">
      <c r="A214" s="38"/>
      <c r="B214" s="18"/>
      <c r="C214" s="6"/>
      <c r="D214" s="28"/>
      <c r="E214" s="29"/>
      <c r="F214" s="30"/>
      <c r="G214" s="26"/>
    </row>
    <row r="215" spans="1:7" s="27" customFormat="1" ht="15" customHeight="1" x14ac:dyDescent="0.2">
      <c r="A215" s="94" t="s">
        <v>369</v>
      </c>
      <c r="B215" s="95" t="s">
        <v>10</v>
      </c>
      <c r="C215" s="95"/>
      <c r="D215" s="72" t="s">
        <v>1</v>
      </c>
      <c r="E215" s="95" t="s">
        <v>31</v>
      </c>
      <c r="F215" s="95"/>
      <c r="G215" s="26"/>
    </row>
    <row r="216" spans="1:7" s="27" customFormat="1" ht="15" customHeight="1" x14ac:dyDescent="0.2">
      <c r="A216" s="94"/>
      <c r="B216" s="72" t="s">
        <v>20</v>
      </c>
      <c r="C216" s="72" t="s">
        <v>21</v>
      </c>
      <c r="D216" s="72" t="s">
        <v>19</v>
      </c>
      <c r="E216" s="72" t="s">
        <v>4</v>
      </c>
      <c r="F216" s="72" t="s">
        <v>5</v>
      </c>
      <c r="G216" s="26"/>
    </row>
    <row r="217" spans="1:7" s="27" customFormat="1" ht="36" customHeight="1" x14ac:dyDescent="0.2">
      <c r="A217" s="73" t="s">
        <v>223</v>
      </c>
      <c r="B217" s="74">
        <v>15854992</v>
      </c>
      <c r="C217" s="74">
        <v>25086879</v>
      </c>
      <c r="D217" s="74">
        <v>24218954</v>
      </c>
      <c r="E217" s="75">
        <f t="shared" ref="E217:E280" si="13">+C217-D217</f>
        <v>867925</v>
      </c>
      <c r="F217" s="76">
        <f t="shared" ref="F217" si="14">IFERROR(+D217/C217,0)</f>
        <v>0.96540322931361844</v>
      </c>
      <c r="G217" s="26"/>
    </row>
    <row r="218" spans="1:7" s="27" customFormat="1" ht="36" customHeight="1" x14ac:dyDescent="0.2">
      <c r="A218" s="73" t="s">
        <v>224</v>
      </c>
      <c r="B218" s="74">
        <v>10196</v>
      </c>
      <c r="C218" s="80">
        <v>0</v>
      </c>
      <c r="D218" s="80">
        <v>0</v>
      </c>
      <c r="E218" s="75">
        <f t="shared" si="13"/>
        <v>0</v>
      </c>
      <c r="F218" s="76">
        <f t="shared" ref="F218:F281" si="15">IFERROR(+D218/C218,0)</f>
        <v>0</v>
      </c>
      <c r="G218" s="26"/>
    </row>
    <row r="219" spans="1:7" s="27" customFormat="1" ht="36" customHeight="1" x14ac:dyDescent="0.2">
      <c r="A219" s="73" t="s">
        <v>225</v>
      </c>
      <c r="B219" s="74">
        <v>68421</v>
      </c>
      <c r="C219" s="74">
        <v>2520000</v>
      </c>
      <c r="D219" s="80">
        <v>0</v>
      </c>
      <c r="E219" s="75">
        <f t="shared" si="13"/>
        <v>2520000</v>
      </c>
      <c r="F219" s="76">
        <f t="shared" si="15"/>
        <v>0</v>
      </c>
      <c r="G219" s="26"/>
    </row>
    <row r="220" spans="1:7" s="27" customFormat="1" ht="36" customHeight="1" x14ac:dyDescent="0.2">
      <c r="A220" s="73" t="s">
        <v>226</v>
      </c>
      <c r="B220" s="74">
        <v>10220</v>
      </c>
      <c r="C220" s="74">
        <v>66448</v>
      </c>
      <c r="D220" s="74">
        <v>60155</v>
      </c>
      <c r="E220" s="75">
        <f t="shared" si="13"/>
        <v>6293</v>
      </c>
      <c r="F220" s="76">
        <f t="shared" si="15"/>
        <v>0.90529436551890197</v>
      </c>
      <c r="G220" s="26"/>
    </row>
    <row r="221" spans="1:7" s="27" customFormat="1" ht="36" customHeight="1" x14ac:dyDescent="0.2">
      <c r="A221" s="73" t="s">
        <v>227</v>
      </c>
      <c r="B221" s="74">
        <v>107519</v>
      </c>
      <c r="C221" s="74">
        <v>3960000</v>
      </c>
      <c r="D221" s="80">
        <v>0</v>
      </c>
      <c r="E221" s="75">
        <f t="shared" si="13"/>
        <v>3960000</v>
      </c>
      <c r="F221" s="76">
        <f t="shared" si="15"/>
        <v>0</v>
      </c>
      <c r="G221" s="26"/>
    </row>
    <row r="222" spans="1:7" s="27" customFormat="1" ht="36" customHeight="1" x14ac:dyDescent="0.2">
      <c r="A222" s="73" t="s">
        <v>228</v>
      </c>
      <c r="B222" s="74">
        <v>85204109</v>
      </c>
      <c r="C222" s="74">
        <v>105897807</v>
      </c>
      <c r="D222" s="74">
        <v>91586073</v>
      </c>
      <c r="E222" s="75">
        <f t="shared" si="13"/>
        <v>14311734</v>
      </c>
      <c r="F222" s="76">
        <f t="shared" si="15"/>
        <v>0.86485334866282926</v>
      </c>
      <c r="G222" s="26"/>
    </row>
    <row r="223" spans="1:7" s="27" customFormat="1" ht="36" customHeight="1" x14ac:dyDescent="0.2">
      <c r="A223" s="73" t="s">
        <v>229</v>
      </c>
      <c r="B223" s="74">
        <v>10200</v>
      </c>
      <c r="C223" s="74">
        <v>18000</v>
      </c>
      <c r="D223" s="74">
        <v>18000</v>
      </c>
      <c r="E223" s="75">
        <f t="shared" si="13"/>
        <v>0</v>
      </c>
      <c r="F223" s="76">
        <f t="shared" si="15"/>
        <v>1</v>
      </c>
      <c r="G223" s="26"/>
    </row>
    <row r="224" spans="1:7" s="27" customFormat="1" ht="36" customHeight="1" x14ac:dyDescent="0.2">
      <c r="A224" s="73" t="s">
        <v>230</v>
      </c>
      <c r="B224" s="74">
        <v>41531</v>
      </c>
      <c r="C224" s="74">
        <v>1788000</v>
      </c>
      <c r="D224" s="80">
        <v>0</v>
      </c>
      <c r="E224" s="75">
        <f t="shared" si="13"/>
        <v>1788000</v>
      </c>
      <c r="F224" s="76">
        <f t="shared" si="15"/>
        <v>0</v>
      </c>
      <c r="G224" s="26"/>
    </row>
    <row r="225" spans="1:7" s="27" customFormat="1" ht="36" customHeight="1" x14ac:dyDescent="0.2">
      <c r="A225" s="73" t="s">
        <v>231</v>
      </c>
      <c r="B225" s="74">
        <v>62882</v>
      </c>
      <c r="C225" s="74">
        <v>2316000</v>
      </c>
      <c r="D225" s="80">
        <v>0</v>
      </c>
      <c r="E225" s="75">
        <f t="shared" si="13"/>
        <v>2316000</v>
      </c>
      <c r="F225" s="76">
        <f t="shared" si="15"/>
        <v>0</v>
      </c>
      <c r="G225" s="26"/>
    </row>
    <row r="226" spans="1:7" s="27" customFormat="1" ht="36" customHeight="1" x14ac:dyDescent="0.2">
      <c r="A226" s="73" t="s">
        <v>232</v>
      </c>
      <c r="B226" s="74">
        <v>8742182</v>
      </c>
      <c r="C226" s="74">
        <v>14060362</v>
      </c>
      <c r="D226" s="74">
        <v>13966027</v>
      </c>
      <c r="E226" s="75">
        <f t="shared" si="13"/>
        <v>94335</v>
      </c>
      <c r="F226" s="76">
        <f t="shared" si="15"/>
        <v>0.99329071328319996</v>
      </c>
      <c r="G226" s="26"/>
    </row>
    <row r="227" spans="1:7" s="27" customFormat="1" ht="36" customHeight="1" x14ac:dyDescent="0.2">
      <c r="A227" s="73" t="s">
        <v>233</v>
      </c>
      <c r="B227" s="74">
        <v>116248</v>
      </c>
      <c r="C227" s="74">
        <v>5955</v>
      </c>
      <c r="D227" s="74">
        <v>3977</v>
      </c>
      <c r="E227" s="75">
        <f t="shared" si="13"/>
        <v>1978</v>
      </c>
      <c r="F227" s="76">
        <f t="shared" si="15"/>
        <v>0.66784214945424014</v>
      </c>
      <c r="G227" s="26"/>
    </row>
    <row r="228" spans="1:7" s="27" customFormat="1" ht="36" customHeight="1" x14ac:dyDescent="0.2">
      <c r="A228" s="73" t="s">
        <v>234</v>
      </c>
      <c r="B228" s="74">
        <v>11377</v>
      </c>
      <c r="C228" s="80">
        <v>0</v>
      </c>
      <c r="D228" s="80">
        <v>0</v>
      </c>
      <c r="E228" s="75">
        <f t="shared" si="13"/>
        <v>0</v>
      </c>
      <c r="F228" s="76">
        <f t="shared" si="15"/>
        <v>0</v>
      </c>
      <c r="G228" s="26"/>
    </row>
    <row r="229" spans="1:7" s="27" customFormat="1" ht="36" customHeight="1" x14ac:dyDescent="0.2">
      <c r="A229" s="73" t="s">
        <v>235</v>
      </c>
      <c r="B229" s="74">
        <v>1260216</v>
      </c>
      <c r="C229" s="74">
        <v>1259496</v>
      </c>
      <c r="D229" s="80">
        <v>0</v>
      </c>
      <c r="E229" s="75">
        <f t="shared" si="13"/>
        <v>1259496</v>
      </c>
      <c r="F229" s="76">
        <f t="shared" si="15"/>
        <v>0</v>
      </c>
      <c r="G229" s="26"/>
    </row>
    <row r="230" spans="1:7" s="27" customFormat="1" ht="36" customHeight="1" x14ac:dyDescent="0.2">
      <c r="A230" s="73" t="s">
        <v>236</v>
      </c>
      <c r="B230" s="74">
        <v>11000</v>
      </c>
      <c r="C230" s="80">
        <v>0</v>
      </c>
      <c r="D230" s="80">
        <v>0</v>
      </c>
      <c r="E230" s="75">
        <f t="shared" si="13"/>
        <v>0</v>
      </c>
      <c r="F230" s="76">
        <f t="shared" si="15"/>
        <v>0</v>
      </c>
      <c r="G230" s="26"/>
    </row>
    <row r="231" spans="1:7" s="27" customFormat="1" ht="36" customHeight="1" x14ac:dyDescent="0.2">
      <c r="A231" s="73" t="s">
        <v>237</v>
      </c>
      <c r="B231" s="74">
        <v>10100</v>
      </c>
      <c r="C231" s="80">
        <v>0</v>
      </c>
      <c r="D231" s="80">
        <v>0</v>
      </c>
      <c r="E231" s="75">
        <f t="shared" si="13"/>
        <v>0</v>
      </c>
      <c r="F231" s="76">
        <f t="shared" si="15"/>
        <v>0</v>
      </c>
      <c r="G231" s="26"/>
    </row>
    <row r="232" spans="1:7" s="27" customFormat="1" ht="36" customHeight="1" x14ac:dyDescent="0.2">
      <c r="A232" s="73" t="s">
        <v>238</v>
      </c>
      <c r="B232" s="74">
        <v>10098</v>
      </c>
      <c r="C232" s="80">
        <v>0</v>
      </c>
      <c r="D232" s="80">
        <v>0</v>
      </c>
      <c r="E232" s="75">
        <f t="shared" si="13"/>
        <v>0</v>
      </c>
      <c r="F232" s="76">
        <f t="shared" si="15"/>
        <v>0</v>
      </c>
      <c r="G232" s="26"/>
    </row>
    <row r="233" spans="1:7" s="27" customFormat="1" ht="36" customHeight="1" x14ac:dyDescent="0.2">
      <c r="A233" s="73" t="s">
        <v>239</v>
      </c>
      <c r="B233" s="74">
        <v>1392000</v>
      </c>
      <c r="C233" s="80">
        <v>0</v>
      </c>
      <c r="D233" s="80">
        <v>0</v>
      </c>
      <c r="E233" s="75">
        <f t="shared" si="13"/>
        <v>0</v>
      </c>
      <c r="F233" s="76">
        <f t="shared" si="15"/>
        <v>0</v>
      </c>
      <c r="G233" s="26"/>
    </row>
    <row r="234" spans="1:7" s="27" customFormat="1" ht="36" customHeight="1" x14ac:dyDescent="0.2">
      <c r="A234" s="73" t="s">
        <v>240</v>
      </c>
      <c r="B234" s="74">
        <v>920915</v>
      </c>
      <c r="C234" s="74">
        <v>852522</v>
      </c>
      <c r="D234" s="80">
        <v>0</v>
      </c>
      <c r="E234" s="75">
        <f t="shared" si="13"/>
        <v>852522</v>
      </c>
      <c r="F234" s="76">
        <f t="shared" si="15"/>
        <v>0</v>
      </c>
      <c r="G234" s="26"/>
    </row>
    <row r="235" spans="1:7" s="27" customFormat="1" ht="36" customHeight="1" x14ac:dyDescent="0.2">
      <c r="A235" s="73" t="s">
        <v>241</v>
      </c>
      <c r="B235" s="74">
        <v>1077434</v>
      </c>
      <c r="C235" s="74">
        <v>1062084</v>
      </c>
      <c r="D235" s="74">
        <v>1018470</v>
      </c>
      <c r="E235" s="75">
        <f t="shared" si="13"/>
        <v>43614</v>
      </c>
      <c r="F235" s="76">
        <f t="shared" si="15"/>
        <v>0.95893545143322001</v>
      </c>
      <c r="G235" s="26"/>
    </row>
    <row r="236" spans="1:7" s="27" customFormat="1" ht="36" customHeight="1" x14ac:dyDescent="0.2">
      <c r="A236" s="73" t="s">
        <v>242</v>
      </c>
      <c r="B236" s="74">
        <v>222213</v>
      </c>
      <c r="C236" s="74">
        <v>119550</v>
      </c>
      <c r="D236" s="74">
        <v>92518</v>
      </c>
      <c r="E236" s="75">
        <f t="shared" si="13"/>
        <v>27032</v>
      </c>
      <c r="F236" s="76">
        <f t="shared" si="15"/>
        <v>0.77388540359682145</v>
      </c>
      <c r="G236" s="26"/>
    </row>
    <row r="237" spans="1:7" s="27" customFormat="1" ht="36" customHeight="1" x14ac:dyDescent="0.2">
      <c r="A237" s="73" t="s">
        <v>243</v>
      </c>
      <c r="B237" s="74">
        <v>416223</v>
      </c>
      <c r="C237" s="74">
        <v>15460635</v>
      </c>
      <c r="D237" s="74">
        <v>7768988</v>
      </c>
      <c r="E237" s="75">
        <f t="shared" si="13"/>
        <v>7691647</v>
      </c>
      <c r="F237" s="76">
        <f t="shared" si="15"/>
        <v>0.5025012232679964</v>
      </c>
      <c r="G237" s="26"/>
    </row>
    <row r="238" spans="1:7" s="27" customFormat="1" ht="36" customHeight="1" x14ac:dyDescent="0.2">
      <c r="A238" s="73" t="s">
        <v>244</v>
      </c>
      <c r="B238" s="74">
        <v>10570</v>
      </c>
      <c r="C238" s="80">
        <v>0</v>
      </c>
      <c r="D238" s="80">
        <v>0</v>
      </c>
      <c r="E238" s="75">
        <f t="shared" si="13"/>
        <v>0</v>
      </c>
      <c r="F238" s="76">
        <f t="shared" si="15"/>
        <v>0</v>
      </c>
      <c r="G238" s="26"/>
    </row>
    <row r="239" spans="1:7" s="27" customFormat="1" ht="36" customHeight="1" x14ac:dyDescent="0.2">
      <c r="A239" s="73" t="s">
        <v>245</v>
      </c>
      <c r="B239" s="74">
        <v>10200</v>
      </c>
      <c r="C239" s="80">
        <v>0</v>
      </c>
      <c r="D239" s="80">
        <v>0</v>
      </c>
      <c r="E239" s="75">
        <f t="shared" si="13"/>
        <v>0</v>
      </c>
      <c r="F239" s="76">
        <f t="shared" si="15"/>
        <v>0</v>
      </c>
      <c r="G239" s="26"/>
    </row>
    <row r="240" spans="1:7" s="27" customFormat="1" ht="36" customHeight="1" x14ac:dyDescent="0.2">
      <c r="A240" s="73" t="s">
        <v>246</v>
      </c>
      <c r="B240" s="74">
        <v>11320</v>
      </c>
      <c r="C240" s="80">
        <v>0</v>
      </c>
      <c r="D240" s="80">
        <v>0</v>
      </c>
      <c r="E240" s="75">
        <f t="shared" si="13"/>
        <v>0</v>
      </c>
      <c r="F240" s="76">
        <f t="shared" si="15"/>
        <v>0</v>
      </c>
      <c r="G240" s="26"/>
    </row>
    <row r="241" spans="1:7" s="27" customFormat="1" ht="36" customHeight="1" x14ac:dyDescent="0.2">
      <c r="A241" s="73" t="s">
        <v>247</v>
      </c>
      <c r="B241" s="74">
        <v>70453</v>
      </c>
      <c r="C241" s="74">
        <v>70453</v>
      </c>
      <c r="D241" s="80">
        <v>0</v>
      </c>
      <c r="E241" s="75">
        <f t="shared" si="13"/>
        <v>70453</v>
      </c>
      <c r="F241" s="76">
        <f t="shared" si="15"/>
        <v>0</v>
      </c>
      <c r="G241" s="26"/>
    </row>
    <row r="242" spans="1:7" s="27" customFormat="1" ht="36" customHeight="1" x14ac:dyDescent="0.2">
      <c r="A242" s="73" t="s">
        <v>248</v>
      </c>
      <c r="B242" s="74">
        <v>10098</v>
      </c>
      <c r="C242" s="80">
        <v>0</v>
      </c>
      <c r="D242" s="80">
        <v>0</v>
      </c>
      <c r="E242" s="75">
        <f t="shared" si="13"/>
        <v>0</v>
      </c>
      <c r="F242" s="76">
        <f t="shared" si="15"/>
        <v>0</v>
      </c>
      <c r="G242" s="26"/>
    </row>
    <row r="243" spans="1:7" s="27" customFormat="1" ht="36" customHeight="1" x14ac:dyDescent="0.2">
      <c r="A243" s="73" t="s">
        <v>249</v>
      </c>
      <c r="B243" s="74">
        <v>61803</v>
      </c>
      <c r="C243" s="74">
        <v>12772</v>
      </c>
      <c r="D243" s="74">
        <v>5527</v>
      </c>
      <c r="E243" s="75">
        <f t="shared" si="13"/>
        <v>7245</v>
      </c>
      <c r="F243" s="76">
        <f t="shared" si="15"/>
        <v>0.43274350140933293</v>
      </c>
      <c r="G243" s="26"/>
    </row>
    <row r="244" spans="1:7" s="27" customFormat="1" ht="36" customHeight="1" x14ac:dyDescent="0.2">
      <c r="A244" s="73" t="s">
        <v>250</v>
      </c>
      <c r="B244" s="74">
        <v>10840</v>
      </c>
      <c r="C244" s="80">
        <v>0</v>
      </c>
      <c r="D244" s="80">
        <v>0</v>
      </c>
      <c r="E244" s="75">
        <f t="shared" si="13"/>
        <v>0</v>
      </c>
      <c r="F244" s="76">
        <f t="shared" si="15"/>
        <v>0</v>
      </c>
      <c r="G244" s="26"/>
    </row>
    <row r="245" spans="1:7" s="27" customFormat="1" ht="36" customHeight="1" x14ac:dyDescent="0.2">
      <c r="A245" s="73" t="s">
        <v>251</v>
      </c>
      <c r="B245" s="74">
        <v>0</v>
      </c>
      <c r="C245" s="80">
        <v>0</v>
      </c>
      <c r="D245" s="80">
        <v>0</v>
      </c>
      <c r="E245" s="75">
        <f t="shared" si="13"/>
        <v>0</v>
      </c>
      <c r="F245" s="76">
        <f t="shared" si="15"/>
        <v>0</v>
      </c>
      <c r="G245" s="26"/>
    </row>
    <row r="246" spans="1:7" s="27" customFormat="1" ht="36" customHeight="1" x14ac:dyDescent="0.2">
      <c r="A246" s="73" t="s">
        <v>252</v>
      </c>
      <c r="B246" s="74">
        <v>3287940</v>
      </c>
      <c r="C246" s="80">
        <v>0</v>
      </c>
      <c r="D246" s="80">
        <v>0</v>
      </c>
      <c r="E246" s="75">
        <f t="shared" si="13"/>
        <v>0</v>
      </c>
      <c r="F246" s="76">
        <f t="shared" si="15"/>
        <v>0</v>
      </c>
      <c r="G246" s="26"/>
    </row>
    <row r="247" spans="1:7" s="27" customFormat="1" ht="36" customHeight="1" x14ac:dyDescent="0.2">
      <c r="A247" s="73" t="s">
        <v>253</v>
      </c>
      <c r="B247" s="74">
        <v>651337</v>
      </c>
      <c r="C247" s="80">
        <v>0</v>
      </c>
      <c r="D247" s="80">
        <v>0</v>
      </c>
      <c r="E247" s="75">
        <f t="shared" si="13"/>
        <v>0</v>
      </c>
      <c r="F247" s="76">
        <f t="shared" si="15"/>
        <v>0</v>
      </c>
      <c r="G247" s="26"/>
    </row>
    <row r="248" spans="1:7" s="27" customFormat="1" ht="36" customHeight="1" x14ac:dyDescent="0.2">
      <c r="A248" s="73" t="s">
        <v>254</v>
      </c>
      <c r="B248" s="74">
        <v>10292913</v>
      </c>
      <c r="C248" s="74">
        <v>10087713</v>
      </c>
      <c r="D248" s="74">
        <v>10071789</v>
      </c>
      <c r="E248" s="75">
        <f t="shared" si="13"/>
        <v>15924</v>
      </c>
      <c r="F248" s="76">
        <f t="shared" si="15"/>
        <v>0.99842144597095495</v>
      </c>
      <c r="G248" s="26"/>
    </row>
    <row r="249" spans="1:7" s="27" customFormat="1" ht="36" customHeight="1" x14ac:dyDescent="0.2">
      <c r="A249" s="73" t="s">
        <v>255</v>
      </c>
      <c r="B249" s="74">
        <v>318180</v>
      </c>
      <c r="C249" s="80">
        <v>0</v>
      </c>
      <c r="D249" s="80">
        <v>0</v>
      </c>
      <c r="E249" s="75">
        <f t="shared" si="13"/>
        <v>0</v>
      </c>
      <c r="F249" s="76">
        <f t="shared" si="15"/>
        <v>0</v>
      </c>
      <c r="G249" s="26"/>
    </row>
    <row r="250" spans="1:7" s="27" customFormat="1" ht="36" customHeight="1" x14ac:dyDescent="0.2">
      <c r="A250" s="73" t="s">
        <v>256</v>
      </c>
      <c r="B250" s="74">
        <v>1804826</v>
      </c>
      <c r="C250" s="74">
        <v>59237</v>
      </c>
      <c r="D250" s="74">
        <v>58967</v>
      </c>
      <c r="E250" s="75">
        <f t="shared" si="13"/>
        <v>270</v>
      </c>
      <c r="F250" s="76">
        <f t="shared" si="15"/>
        <v>0.99544203791549202</v>
      </c>
      <c r="G250" s="26"/>
    </row>
    <row r="251" spans="1:7" s="27" customFormat="1" ht="36" customHeight="1" x14ac:dyDescent="0.2">
      <c r="A251" s="73" t="s">
        <v>257</v>
      </c>
      <c r="B251" s="74">
        <v>10196</v>
      </c>
      <c r="C251" s="80">
        <v>0</v>
      </c>
      <c r="D251" s="80">
        <v>0</v>
      </c>
      <c r="E251" s="75">
        <f t="shared" si="13"/>
        <v>0</v>
      </c>
      <c r="F251" s="76">
        <f t="shared" si="15"/>
        <v>0</v>
      </c>
      <c r="G251" s="26"/>
    </row>
    <row r="252" spans="1:7" s="27" customFormat="1" ht="36" customHeight="1" x14ac:dyDescent="0.2">
      <c r="A252" s="73" t="s">
        <v>258</v>
      </c>
      <c r="B252" s="74">
        <v>10596</v>
      </c>
      <c r="C252" s="80">
        <v>0</v>
      </c>
      <c r="D252" s="80">
        <v>0</v>
      </c>
      <c r="E252" s="75">
        <f t="shared" si="13"/>
        <v>0</v>
      </c>
      <c r="F252" s="76">
        <f t="shared" si="15"/>
        <v>0</v>
      </c>
      <c r="G252" s="26"/>
    </row>
    <row r="253" spans="1:7" s="27" customFormat="1" ht="36" customHeight="1" x14ac:dyDescent="0.2">
      <c r="A253" s="73" t="s">
        <v>259</v>
      </c>
      <c r="B253" s="74">
        <v>10098</v>
      </c>
      <c r="C253" s="80">
        <v>0</v>
      </c>
      <c r="D253" s="80">
        <v>0</v>
      </c>
      <c r="E253" s="75">
        <f t="shared" si="13"/>
        <v>0</v>
      </c>
      <c r="F253" s="76">
        <f t="shared" si="15"/>
        <v>0</v>
      </c>
      <c r="G253" s="26"/>
    </row>
    <row r="254" spans="1:7" s="27" customFormat="1" ht="36" customHeight="1" x14ac:dyDescent="0.2">
      <c r="A254" s="73" t="s">
        <v>260</v>
      </c>
      <c r="B254" s="74">
        <v>10280</v>
      </c>
      <c r="C254" s="80">
        <v>0</v>
      </c>
      <c r="D254" s="80">
        <v>0</v>
      </c>
      <c r="E254" s="75">
        <f t="shared" si="13"/>
        <v>0</v>
      </c>
      <c r="F254" s="76">
        <f t="shared" si="15"/>
        <v>0</v>
      </c>
      <c r="G254" s="26"/>
    </row>
    <row r="255" spans="1:7" s="27" customFormat="1" ht="36" customHeight="1" x14ac:dyDescent="0.2">
      <c r="A255" s="73" t="s">
        <v>261</v>
      </c>
      <c r="B255" s="74">
        <v>11320</v>
      </c>
      <c r="C255" s="80">
        <v>0</v>
      </c>
      <c r="D255" s="80">
        <v>0</v>
      </c>
      <c r="E255" s="75">
        <f t="shared" si="13"/>
        <v>0</v>
      </c>
      <c r="F255" s="76">
        <f t="shared" si="15"/>
        <v>0</v>
      </c>
      <c r="G255" s="26"/>
    </row>
    <row r="256" spans="1:7" s="27" customFormat="1" ht="36" customHeight="1" x14ac:dyDescent="0.2">
      <c r="A256" s="73" t="s">
        <v>262</v>
      </c>
      <c r="B256" s="74">
        <v>5039399</v>
      </c>
      <c r="C256" s="74">
        <v>5064506</v>
      </c>
      <c r="D256" s="74">
        <v>4364504</v>
      </c>
      <c r="E256" s="75">
        <f t="shared" si="13"/>
        <v>700002</v>
      </c>
      <c r="F256" s="76">
        <f t="shared" si="15"/>
        <v>0.86178276815152355</v>
      </c>
      <c r="G256" s="26"/>
    </row>
    <row r="257" spans="1:7" s="27" customFormat="1" ht="36" customHeight="1" x14ac:dyDescent="0.2">
      <c r="A257" s="73" t="s">
        <v>263</v>
      </c>
      <c r="B257" s="74">
        <v>10290</v>
      </c>
      <c r="C257" s="80">
        <v>0</v>
      </c>
      <c r="D257" s="80">
        <v>0</v>
      </c>
      <c r="E257" s="75">
        <f t="shared" si="13"/>
        <v>0</v>
      </c>
      <c r="F257" s="76">
        <f t="shared" si="15"/>
        <v>0</v>
      </c>
      <c r="G257" s="26"/>
    </row>
    <row r="258" spans="1:7" s="27" customFormat="1" ht="36" customHeight="1" x14ac:dyDescent="0.2">
      <c r="A258" s="73" t="s">
        <v>264</v>
      </c>
      <c r="B258" s="74">
        <v>10097</v>
      </c>
      <c r="C258" s="80">
        <v>0</v>
      </c>
      <c r="D258" s="80">
        <v>0</v>
      </c>
      <c r="E258" s="75">
        <f t="shared" si="13"/>
        <v>0</v>
      </c>
      <c r="F258" s="76">
        <f t="shared" si="15"/>
        <v>0</v>
      </c>
      <c r="G258" s="26"/>
    </row>
    <row r="259" spans="1:7" s="27" customFormat="1" ht="36" customHeight="1" x14ac:dyDescent="0.2">
      <c r="A259" s="73" t="s">
        <v>265</v>
      </c>
      <c r="B259" s="74">
        <v>10077</v>
      </c>
      <c r="C259" s="80">
        <v>0</v>
      </c>
      <c r="D259" s="80">
        <v>0</v>
      </c>
      <c r="E259" s="75">
        <f t="shared" si="13"/>
        <v>0</v>
      </c>
      <c r="F259" s="76">
        <f t="shared" si="15"/>
        <v>0</v>
      </c>
      <c r="G259" s="26"/>
    </row>
    <row r="260" spans="1:7" s="27" customFormat="1" ht="36" customHeight="1" x14ac:dyDescent="0.2">
      <c r="A260" s="73" t="s">
        <v>266</v>
      </c>
      <c r="B260" s="74">
        <v>10399</v>
      </c>
      <c r="C260" s="80">
        <v>0</v>
      </c>
      <c r="D260" s="80">
        <v>0</v>
      </c>
      <c r="E260" s="75">
        <f t="shared" si="13"/>
        <v>0</v>
      </c>
      <c r="F260" s="76">
        <f t="shared" si="15"/>
        <v>0</v>
      </c>
      <c r="G260" s="26"/>
    </row>
    <row r="261" spans="1:7" s="27" customFormat="1" ht="36" customHeight="1" x14ac:dyDescent="0.2">
      <c r="A261" s="73" t="s">
        <v>267</v>
      </c>
      <c r="B261" s="74">
        <v>1500000</v>
      </c>
      <c r="C261" s="80">
        <v>0</v>
      </c>
      <c r="D261" s="80">
        <v>0</v>
      </c>
      <c r="E261" s="75">
        <f t="shared" si="13"/>
        <v>0</v>
      </c>
      <c r="F261" s="76">
        <f t="shared" si="15"/>
        <v>0</v>
      </c>
      <c r="G261" s="26"/>
    </row>
    <row r="262" spans="1:7" s="27" customFormat="1" ht="36" customHeight="1" x14ac:dyDescent="0.2">
      <c r="A262" s="73" t="s">
        <v>268</v>
      </c>
      <c r="B262" s="74">
        <v>11595</v>
      </c>
      <c r="C262" s="74">
        <v>640207</v>
      </c>
      <c r="D262" s="74">
        <v>640207</v>
      </c>
      <c r="E262" s="75">
        <f t="shared" si="13"/>
        <v>0</v>
      </c>
      <c r="F262" s="76">
        <f t="shared" si="15"/>
        <v>1</v>
      </c>
      <c r="G262" s="26"/>
    </row>
    <row r="263" spans="1:7" s="27" customFormat="1" ht="36" customHeight="1" x14ac:dyDescent="0.2">
      <c r="A263" s="73" t="s">
        <v>269</v>
      </c>
      <c r="B263" s="74">
        <v>1038267</v>
      </c>
      <c r="C263" s="74">
        <v>1038267</v>
      </c>
      <c r="D263" s="80">
        <v>0</v>
      </c>
      <c r="E263" s="75">
        <f t="shared" si="13"/>
        <v>1038267</v>
      </c>
      <c r="F263" s="76">
        <f t="shared" si="15"/>
        <v>0</v>
      </c>
      <c r="G263" s="26"/>
    </row>
    <row r="264" spans="1:7" s="27" customFormat="1" ht="36" customHeight="1" x14ac:dyDescent="0.2">
      <c r="A264" s="73" t="s">
        <v>270</v>
      </c>
      <c r="B264" s="74">
        <v>68421</v>
      </c>
      <c r="C264" s="74">
        <v>2520000</v>
      </c>
      <c r="D264" s="80">
        <v>0</v>
      </c>
      <c r="E264" s="75">
        <f t="shared" si="13"/>
        <v>2520000</v>
      </c>
      <c r="F264" s="76">
        <f t="shared" si="15"/>
        <v>0</v>
      </c>
      <c r="G264" s="26"/>
    </row>
    <row r="265" spans="1:7" s="27" customFormat="1" ht="36" customHeight="1" x14ac:dyDescent="0.2">
      <c r="A265" s="73" t="s">
        <v>271</v>
      </c>
      <c r="B265" s="74">
        <v>11000</v>
      </c>
      <c r="C265" s="80">
        <v>0</v>
      </c>
      <c r="D265" s="80">
        <v>0</v>
      </c>
      <c r="E265" s="75">
        <f t="shared" si="13"/>
        <v>0</v>
      </c>
      <c r="F265" s="76">
        <f t="shared" si="15"/>
        <v>0</v>
      </c>
      <c r="G265" s="26"/>
    </row>
    <row r="266" spans="1:7" s="27" customFormat="1" ht="36" customHeight="1" x14ac:dyDescent="0.2">
      <c r="A266" s="73" t="s">
        <v>272</v>
      </c>
      <c r="B266" s="74">
        <v>64900</v>
      </c>
      <c r="C266" s="74">
        <v>1770000</v>
      </c>
      <c r="D266" s="80">
        <v>0</v>
      </c>
      <c r="E266" s="75">
        <f t="shared" si="13"/>
        <v>1770000</v>
      </c>
      <c r="F266" s="76">
        <f t="shared" si="15"/>
        <v>0</v>
      </c>
      <c r="G266" s="26"/>
    </row>
    <row r="267" spans="1:7" s="27" customFormat="1" ht="36" customHeight="1" x14ac:dyDescent="0.2">
      <c r="A267" s="73" t="s">
        <v>273</v>
      </c>
      <c r="B267" s="74">
        <v>165000</v>
      </c>
      <c r="C267" s="74">
        <v>17311147</v>
      </c>
      <c r="D267" s="74">
        <v>4078630</v>
      </c>
      <c r="E267" s="75">
        <f t="shared" si="13"/>
        <v>13232517</v>
      </c>
      <c r="F267" s="76">
        <f t="shared" si="15"/>
        <v>0.235607149543586</v>
      </c>
      <c r="G267" s="26"/>
    </row>
    <row r="268" spans="1:7" s="27" customFormat="1" ht="36" customHeight="1" x14ac:dyDescent="0.2">
      <c r="A268" s="73" t="s">
        <v>274</v>
      </c>
      <c r="B268" s="74">
        <v>28511536</v>
      </c>
      <c r="C268" s="74">
        <v>65911783</v>
      </c>
      <c r="D268" s="74">
        <v>18196632</v>
      </c>
      <c r="E268" s="75">
        <f t="shared" si="13"/>
        <v>47715151</v>
      </c>
      <c r="F268" s="76">
        <f t="shared" si="15"/>
        <v>0.276075553896031</v>
      </c>
      <c r="G268" s="26"/>
    </row>
    <row r="269" spans="1:7" s="27" customFormat="1" ht="40.5" customHeight="1" x14ac:dyDescent="0.2">
      <c r="A269" s="73" t="s">
        <v>275</v>
      </c>
      <c r="B269" s="74">
        <v>10770</v>
      </c>
      <c r="C269" s="74">
        <v>118801</v>
      </c>
      <c r="D269" s="74">
        <v>118800</v>
      </c>
      <c r="E269" s="75">
        <f t="shared" si="13"/>
        <v>1</v>
      </c>
      <c r="F269" s="76">
        <f t="shared" si="15"/>
        <v>0.99999158256243637</v>
      </c>
      <c r="G269" s="26"/>
    </row>
    <row r="270" spans="1:7" s="27" customFormat="1" ht="33.75" customHeight="1" x14ac:dyDescent="0.2">
      <c r="A270" s="73" t="s">
        <v>276</v>
      </c>
      <c r="B270" s="74">
        <v>2959639</v>
      </c>
      <c r="C270" s="74">
        <v>2950000</v>
      </c>
      <c r="D270" s="74">
        <v>0</v>
      </c>
      <c r="E270" s="75">
        <f t="shared" si="13"/>
        <v>2950000</v>
      </c>
      <c r="F270" s="76">
        <f t="shared" si="15"/>
        <v>0</v>
      </c>
      <c r="G270" s="26"/>
    </row>
    <row r="271" spans="1:7" s="27" customFormat="1" ht="36" customHeight="1" x14ac:dyDescent="0.2">
      <c r="A271" s="73" t="s">
        <v>277</v>
      </c>
      <c r="B271" s="74">
        <v>14904</v>
      </c>
      <c r="C271" s="74">
        <v>0</v>
      </c>
      <c r="D271" s="74">
        <v>0</v>
      </c>
      <c r="E271" s="75">
        <f t="shared" si="13"/>
        <v>0</v>
      </c>
      <c r="F271" s="76">
        <f t="shared" si="15"/>
        <v>0</v>
      </c>
      <c r="G271" s="26"/>
    </row>
    <row r="272" spans="1:7" s="27" customFormat="1" ht="33.75" customHeight="1" x14ac:dyDescent="0.2">
      <c r="A272" s="73" t="s">
        <v>278</v>
      </c>
      <c r="B272" s="74">
        <v>7098897</v>
      </c>
      <c r="C272" s="74">
        <v>8961488</v>
      </c>
      <c r="D272" s="74">
        <v>8961127</v>
      </c>
      <c r="E272" s="75">
        <f t="shared" si="13"/>
        <v>361</v>
      </c>
      <c r="F272" s="76">
        <f t="shared" si="15"/>
        <v>0.99995971651136506</v>
      </c>
      <c r="G272" s="26"/>
    </row>
    <row r="273" spans="1:7" s="27" customFormat="1" ht="34.5" customHeight="1" x14ac:dyDescent="0.2">
      <c r="A273" s="73" t="s">
        <v>279</v>
      </c>
      <c r="B273" s="74">
        <v>10600</v>
      </c>
      <c r="C273" s="74">
        <v>0</v>
      </c>
      <c r="D273" s="74">
        <v>0</v>
      </c>
      <c r="E273" s="75">
        <f t="shared" si="13"/>
        <v>0</v>
      </c>
      <c r="F273" s="76">
        <f t="shared" si="15"/>
        <v>0</v>
      </c>
      <c r="G273" s="26"/>
    </row>
    <row r="274" spans="1:7" s="27" customFormat="1" ht="50.25" customHeight="1" x14ac:dyDescent="0.2">
      <c r="A274" s="73" t="s">
        <v>280</v>
      </c>
      <c r="B274" s="74">
        <v>14850</v>
      </c>
      <c r="C274" s="74">
        <v>0</v>
      </c>
      <c r="D274" s="80">
        <v>0</v>
      </c>
      <c r="E274" s="75">
        <f t="shared" si="13"/>
        <v>0</v>
      </c>
      <c r="F274" s="76">
        <f t="shared" si="15"/>
        <v>0</v>
      </c>
      <c r="G274" s="26"/>
    </row>
    <row r="275" spans="1:7" s="27" customFormat="1" ht="51" customHeight="1" x14ac:dyDescent="0.2">
      <c r="A275" s="73" t="s">
        <v>281</v>
      </c>
      <c r="B275" s="74">
        <v>62882</v>
      </c>
      <c r="C275" s="74">
        <v>2316000</v>
      </c>
      <c r="D275" s="74">
        <v>0</v>
      </c>
      <c r="E275" s="75">
        <f t="shared" si="13"/>
        <v>2316000</v>
      </c>
      <c r="F275" s="76">
        <f t="shared" si="15"/>
        <v>0</v>
      </c>
      <c r="G275" s="26"/>
    </row>
    <row r="276" spans="1:7" s="27" customFormat="1" ht="39" customHeight="1" x14ac:dyDescent="0.2">
      <c r="A276" s="73" t="s">
        <v>282</v>
      </c>
      <c r="B276" s="74">
        <v>10840</v>
      </c>
      <c r="C276" s="74">
        <v>0</v>
      </c>
      <c r="D276" s="74">
        <v>0</v>
      </c>
      <c r="E276" s="75">
        <f t="shared" si="13"/>
        <v>0</v>
      </c>
      <c r="F276" s="76">
        <f t="shared" si="15"/>
        <v>0</v>
      </c>
      <c r="G276" s="26"/>
    </row>
    <row r="277" spans="1:7" s="27" customFormat="1" ht="39" customHeight="1" x14ac:dyDescent="0.2">
      <c r="A277" s="73" t="s">
        <v>283</v>
      </c>
      <c r="B277" s="74">
        <v>0</v>
      </c>
      <c r="C277" s="74">
        <v>50000</v>
      </c>
      <c r="D277" s="74">
        <v>50000</v>
      </c>
      <c r="E277" s="75">
        <f t="shared" si="13"/>
        <v>0</v>
      </c>
      <c r="F277" s="76">
        <f t="shared" si="15"/>
        <v>1</v>
      </c>
      <c r="G277" s="26"/>
    </row>
    <row r="278" spans="1:7" s="27" customFormat="1" ht="39" customHeight="1" x14ac:dyDescent="0.2">
      <c r="A278" s="73" t="s">
        <v>284</v>
      </c>
      <c r="B278" s="74">
        <v>43102918</v>
      </c>
      <c r="C278" s="74">
        <v>126143065</v>
      </c>
      <c r="D278" s="74">
        <v>120568450</v>
      </c>
      <c r="E278" s="75">
        <f t="shared" si="13"/>
        <v>5574615</v>
      </c>
      <c r="F278" s="76">
        <f t="shared" si="15"/>
        <v>0.95580720192584512</v>
      </c>
      <c r="G278" s="26"/>
    </row>
    <row r="279" spans="1:7" s="27" customFormat="1" ht="39" customHeight="1" x14ac:dyDescent="0.2">
      <c r="A279" s="73" t="s">
        <v>285</v>
      </c>
      <c r="B279" s="74">
        <v>109189073</v>
      </c>
      <c r="C279" s="74">
        <v>133817718</v>
      </c>
      <c r="D279" s="74">
        <v>128560090</v>
      </c>
      <c r="E279" s="75">
        <f t="shared" si="13"/>
        <v>5257628</v>
      </c>
      <c r="F279" s="76">
        <f t="shared" si="15"/>
        <v>0.96071052414748248</v>
      </c>
      <c r="G279" s="26"/>
    </row>
    <row r="280" spans="1:7" s="27" customFormat="1" ht="39" customHeight="1" x14ac:dyDescent="0.2">
      <c r="A280" s="73" t="s">
        <v>286</v>
      </c>
      <c r="B280" s="74">
        <v>10760</v>
      </c>
      <c r="C280" s="74">
        <v>0</v>
      </c>
      <c r="D280" s="74">
        <v>0</v>
      </c>
      <c r="E280" s="75">
        <f t="shared" si="13"/>
        <v>0</v>
      </c>
      <c r="F280" s="76">
        <f t="shared" si="15"/>
        <v>0</v>
      </c>
      <c r="G280" s="26"/>
    </row>
    <row r="281" spans="1:7" s="27" customFormat="1" ht="39" customHeight="1" x14ac:dyDescent="0.2">
      <c r="A281" s="73" t="s">
        <v>287</v>
      </c>
      <c r="B281" s="74">
        <v>37971829</v>
      </c>
      <c r="C281" s="74">
        <v>54214674</v>
      </c>
      <c r="D281" s="74">
        <v>50255550</v>
      </c>
      <c r="E281" s="75">
        <f t="shared" ref="E281:E331" si="16">+C281-D281</f>
        <v>3959124</v>
      </c>
      <c r="F281" s="76">
        <f t="shared" si="15"/>
        <v>0.92697320286385931</v>
      </c>
      <c r="G281" s="26"/>
    </row>
    <row r="282" spans="1:7" s="27" customFormat="1" ht="39" customHeight="1" x14ac:dyDescent="0.2">
      <c r="A282" s="73" t="s">
        <v>288</v>
      </c>
      <c r="B282" s="74">
        <v>68421</v>
      </c>
      <c r="C282" s="74">
        <v>2520000</v>
      </c>
      <c r="D282" s="74">
        <v>0</v>
      </c>
      <c r="E282" s="75">
        <f t="shared" si="16"/>
        <v>2520000</v>
      </c>
      <c r="F282" s="76">
        <f t="shared" ref="F282:F331" si="17">IFERROR(+D282/C282,0)</f>
        <v>0</v>
      </c>
      <c r="G282" s="26"/>
    </row>
    <row r="283" spans="1:7" s="27" customFormat="1" ht="39" customHeight="1" x14ac:dyDescent="0.2">
      <c r="A283" s="73" t="s">
        <v>289</v>
      </c>
      <c r="B283" s="74">
        <v>10200</v>
      </c>
      <c r="C283" s="74">
        <v>45835</v>
      </c>
      <c r="D283" s="74">
        <v>45835</v>
      </c>
      <c r="E283" s="75">
        <f t="shared" si="16"/>
        <v>0</v>
      </c>
      <c r="F283" s="76">
        <f t="shared" si="17"/>
        <v>1</v>
      </c>
      <c r="G283" s="26"/>
    </row>
    <row r="284" spans="1:7" s="27" customFormat="1" ht="39" customHeight="1" x14ac:dyDescent="0.2">
      <c r="A284" s="73" t="s">
        <v>290</v>
      </c>
      <c r="B284" s="74">
        <v>62882</v>
      </c>
      <c r="C284" s="74">
        <v>2316000</v>
      </c>
      <c r="D284" s="74">
        <v>0</v>
      </c>
      <c r="E284" s="75">
        <f t="shared" si="16"/>
        <v>2316000</v>
      </c>
      <c r="F284" s="76">
        <f t="shared" si="17"/>
        <v>0</v>
      </c>
      <c r="G284" s="26"/>
    </row>
    <row r="285" spans="1:7" s="27" customFormat="1" ht="39" customHeight="1" x14ac:dyDescent="0.2">
      <c r="A285" s="73" t="s">
        <v>291</v>
      </c>
      <c r="B285" s="74">
        <v>10840</v>
      </c>
      <c r="C285" s="74">
        <v>0</v>
      </c>
      <c r="D285" s="74">
        <v>0</v>
      </c>
      <c r="E285" s="75">
        <f t="shared" si="16"/>
        <v>0</v>
      </c>
      <c r="F285" s="76">
        <f t="shared" si="17"/>
        <v>0</v>
      </c>
      <c r="G285" s="26"/>
    </row>
    <row r="286" spans="1:7" s="27" customFormat="1" ht="39" customHeight="1" x14ac:dyDescent="0.2">
      <c r="A286" s="73" t="s">
        <v>292</v>
      </c>
      <c r="B286" s="74">
        <v>10098</v>
      </c>
      <c r="C286" s="74">
        <v>0</v>
      </c>
      <c r="D286" s="74">
        <v>0</v>
      </c>
      <c r="E286" s="75">
        <f t="shared" si="16"/>
        <v>0</v>
      </c>
      <c r="F286" s="76">
        <f t="shared" si="17"/>
        <v>0</v>
      </c>
      <c r="G286" s="26"/>
    </row>
    <row r="287" spans="1:7" s="27" customFormat="1" ht="39" customHeight="1" x14ac:dyDescent="0.2">
      <c r="A287" s="73" t="s">
        <v>293</v>
      </c>
      <c r="B287" s="74">
        <v>10399</v>
      </c>
      <c r="C287" s="74">
        <v>1050000</v>
      </c>
      <c r="D287" s="74">
        <v>0</v>
      </c>
      <c r="E287" s="75">
        <f t="shared" si="16"/>
        <v>1050000</v>
      </c>
      <c r="F287" s="76">
        <f t="shared" si="17"/>
        <v>0</v>
      </c>
      <c r="G287" s="26"/>
    </row>
    <row r="288" spans="1:7" s="27" customFormat="1" ht="39" customHeight="1" x14ac:dyDescent="0.2">
      <c r="A288" s="73" t="s">
        <v>294</v>
      </c>
      <c r="B288" s="74">
        <v>11673</v>
      </c>
      <c r="C288" s="74">
        <v>0</v>
      </c>
      <c r="D288" s="74">
        <v>0</v>
      </c>
      <c r="E288" s="75">
        <f t="shared" si="16"/>
        <v>0</v>
      </c>
      <c r="F288" s="76">
        <f t="shared" si="17"/>
        <v>0</v>
      </c>
      <c r="G288" s="26"/>
    </row>
    <row r="289" spans="1:7" s="27" customFormat="1" ht="39" customHeight="1" x14ac:dyDescent="0.2">
      <c r="A289" s="73" t="s">
        <v>295</v>
      </c>
      <c r="B289" s="74">
        <v>10600</v>
      </c>
      <c r="C289" s="74">
        <v>0</v>
      </c>
      <c r="D289" s="74">
        <v>0</v>
      </c>
      <c r="E289" s="75">
        <f t="shared" si="16"/>
        <v>0</v>
      </c>
      <c r="F289" s="76">
        <f t="shared" si="17"/>
        <v>0</v>
      </c>
      <c r="G289" s="26"/>
    </row>
    <row r="290" spans="1:7" s="27" customFormat="1" ht="39" customHeight="1" x14ac:dyDescent="0.2">
      <c r="A290" s="73" t="s">
        <v>296</v>
      </c>
      <c r="B290" s="74">
        <v>107519</v>
      </c>
      <c r="C290" s="74">
        <v>3960000</v>
      </c>
      <c r="D290" s="74">
        <v>0</v>
      </c>
      <c r="E290" s="75">
        <f t="shared" si="16"/>
        <v>3960000</v>
      </c>
      <c r="F290" s="76">
        <f t="shared" si="17"/>
        <v>0</v>
      </c>
      <c r="G290" s="26"/>
    </row>
    <row r="291" spans="1:7" s="27" customFormat="1" ht="39" customHeight="1" x14ac:dyDescent="0.2">
      <c r="A291" s="73" t="s">
        <v>297</v>
      </c>
      <c r="B291" s="74">
        <v>93760</v>
      </c>
      <c r="C291" s="74">
        <v>50000</v>
      </c>
      <c r="D291" s="74">
        <v>0</v>
      </c>
      <c r="E291" s="75">
        <f t="shared" si="16"/>
        <v>50000</v>
      </c>
      <c r="F291" s="76">
        <f t="shared" si="17"/>
        <v>0</v>
      </c>
      <c r="G291" s="26"/>
    </row>
    <row r="292" spans="1:7" s="27" customFormat="1" ht="39" customHeight="1" x14ac:dyDescent="0.2">
      <c r="A292" s="73" t="s">
        <v>298</v>
      </c>
      <c r="B292" s="74">
        <v>10180</v>
      </c>
      <c r="C292" s="74">
        <v>0</v>
      </c>
      <c r="D292" s="74">
        <v>0</v>
      </c>
      <c r="E292" s="75">
        <f t="shared" si="16"/>
        <v>0</v>
      </c>
      <c r="F292" s="76">
        <f t="shared" si="17"/>
        <v>0</v>
      </c>
      <c r="G292" s="26"/>
    </row>
    <row r="293" spans="1:7" s="27" customFormat="1" ht="39" customHeight="1" x14ac:dyDescent="0.2">
      <c r="A293" s="73" t="s">
        <v>299</v>
      </c>
      <c r="B293" s="74">
        <v>10399</v>
      </c>
      <c r="C293" s="74">
        <v>0</v>
      </c>
      <c r="D293" s="74">
        <v>0</v>
      </c>
      <c r="E293" s="75">
        <f t="shared" si="16"/>
        <v>0</v>
      </c>
      <c r="F293" s="76">
        <f t="shared" si="17"/>
        <v>0</v>
      </c>
      <c r="G293" s="26"/>
    </row>
    <row r="294" spans="1:7" s="27" customFormat="1" ht="39" customHeight="1" x14ac:dyDescent="0.2">
      <c r="A294" s="73" t="s">
        <v>300</v>
      </c>
      <c r="B294" s="74">
        <v>10097</v>
      </c>
      <c r="C294" s="74">
        <v>0</v>
      </c>
      <c r="D294" s="74">
        <v>0</v>
      </c>
      <c r="E294" s="75">
        <f t="shared" si="16"/>
        <v>0</v>
      </c>
      <c r="F294" s="76">
        <f t="shared" si="17"/>
        <v>0</v>
      </c>
      <c r="G294" s="26"/>
    </row>
    <row r="295" spans="1:7" s="27" customFormat="1" ht="39" customHeight="1" x14ac:dyDescent="0.2">
      <c r="A295" s="73" t="s">
        <v>301</v>
      </c>
      <c r="B295" s="74">
        <v>10472</v>
      </c>
      <c r="C295" s="74">
        <v>0</v>
      </c>
      <c r="D295" s="74">
        <v>0</v>
      </c>
      <c r="E295" s="75">
        <f t="shared" si="16"/>
        <v>0</v>
      </c>
      <c r="F295" s="76">
        <f t="shared" si="17"/>
        <v>0</v>
      </c>
      <c r="G295" s="26"/>
    </row>
    <row r="296" spans="1:7" s="27" customFormat="1" ht="38.25" customHeight="1" x14ac:dyDescent="0.2">
      <c r="A296" s="73" t="s">
        <v>302</v>
      </c>
      <c r="B296" s="74">
        <v>10097</v>
      </c>
      <c r="C296" s="74">
        <v>0</v>
      </c>
      <c r="D296" s="74">
        <v>0</v>
      </c>
      <c r="E296" s="75">
        <f t="shared" si="16"/>
        <v>0</v>
      </c>
      <c r="F296" s="76">
        <f t="shared" si="17"/>
        <v>0</v>
      </c>
      <c r="G296" s="26"/>
    </row>
    <row r="297" spans="1:7" s="27" customFormat="1" ht="42.75" x14ac:dyDescent="0.2">
      <c r="A297" s="73" t="s">
        <v>303</v>
      </c>
      <c r="B297" s="74">
        <v>0</v>
      </c>
      <c r="C297" s="74">
        <v>0</v>
      </c>
      <c r="D297" s="80">
        <v>0</v>
      </c>
      <c r="E297" s="75">
        <f t="shared" si="16"/>
        <v>0</v>
      </c>
      <c r="F297" s="76">
        <f t="shared" si="17"/>
        <v>0</v>
      </c>
      <c r="G297" s="26"/>
    </row>
    <row r="298" spans="1:7" s="27" customFormat="1" ht="39.75" customHeight="1" x14ac:dyDescent="0.2">
      <c r="A298" s="73" t="s">
        <v>304</v>
      </c>
      <c r="B298" s="74">
        <v>0</v>
      </c>
      <c r="C298" s="80">
        <v>0</v>
      </c>
      <c r="D298" s="80">
        <v>0</v>
      </c>
      <c r="E298" s="75">
        <f t="shared" si="16"/>
        <v>0</v>
      </c>
      <c r="F298" s="76">
        <f t="shared" si="17"/>
        <v>0</v>
      </c>
      <c r="G298" s="26"/>
    </row>
    <row r="299" spans="1:7" s="27" customFormat="1" ht="40.5" customHeight="1" x14ac:dyDescent="0.2">
      <c r="A299" s="73" t="s">
        <v>305</v>
      </c>
      <c r="B299" s="74">
        <v>186104116</v>
      </c>
      <c r="C299" s="74">
        <v>338083560</v>
      </c>
      <c r="D299" s="74">
        <v>322672339</v>
      </c>
      <c r="E299" s="75">
        <f t="shared" si="16"/>
        <v>15411221</v>
      </c>
      <c r="F299" s="76">
        <f t="shared" si="17"/>
        <v>0.95441594084018755</v>
      </c>
      <c r="G299" s="26"/>
    </row>
    <row r="300" spans="1:7" s="27" customFormat="1" ht="41.25" customHeight="1" x14ac:dyDescent="0.2">
      <c r="A300" s="73" t="s">
        <v>306</v>
      </c>
      <c r="B300" s="74">
        <v>13000000</v>
      </c>
      <c r="C300" s="74">
        <v>21561728</v>
      </c>
      <c r="D300" s="74">
        <v>428293</v>
      </c>
      <c r="E300" s="75">
        <f t="shared" si="16"/>
        <v>21133435</v>
      </c>
      <c r="F300" s="76">
        <f t="shared" si="17"/>
        <v>1.9863574941674435E-2</v>
      </c>
      <c r="G300" s="26"/>
    </row>
    <row r="301" spans="1:7" s="27" customFormat="1" ht="28.5" x14ac:dyDescent="0.2">
      <c r="A301" s="73" t="s">
        <v>307</v>
      </c>
      <c r="B301" s="74">
        <v>10840</v>
      </c>
      <c r="C301" s="80">
        <v>0</v>
      </c>
      <c r="D301" s="80">
        <v>0</v>
      </c>
      <c r="E301" s="75">
        <f t="shared" si="16"/>
        <v>0</v>
      </c>
      <c r="F301" s="76">
        <f t="shared" si="17"/>
        <v>0</v>
      </c>
      <c r="G301" s="26"/>
    </row>
    <row r="302" spans="1:7" s="27" customFormat="1" ht="28.5" x14ac:dyDescent="0.2">
      <c r="A302" s="73" t="s">
        <v>308</v>
      </c>
      <c r="B302" s="74">
        <v>4233296</v>
      </c>
      <c r="C302" s="74">
        <v>4233296</v>
      </c>
      <c r="D302" s="74">
        <v>3981378</v>
      </c>
      <c r="E302" s="75">
        <f t="shared" si="16"/>
        <v>251918</v>
      </c>
      <c r="F302" s="76">
        <f t="shared" si="17"/>
        <v>0.94049128622236666</v>
      </c>
      <c r="G302" s="26"/>
    </row>
    <row r="303" spans="1:7" s="27" customFormat="1" ht="38.25" customHeight="1" x14ac:dyDescent="0.2">
      <c r="A303" s="73" t="s">
        <v>309</v>
      </c>
      <c r="B303" s="74">
        <v>85846689</v>
      </c>
      <c r="C303" s="74">
        <v>85846689</v>
      </c>
      <c r="D303" s="74">
        <v>82223240</v>
      </c>
      <c r="E303" s="75">
        <f t="shared" si="16"/>
        <v>3623449</v>
      </c>
      <c r="F303" s="76">
        <f t="shared" si="17"/>
        <v>0.95779162781688643</v>
      </c>
      <c r="G303" s="26"/>
    </row>
    <row r="304" spans="1:7" s="27" customFormat="1" ht="42" customHeight="1" x14ac:dyDescent="0.2">
      <c r="A304" s="73" t="s">
        <v>310</v>
      </c>
      <c r="B304" s="74">
        <v>10820</v>
      </c>
      <c r="C304" s="74">
        <v>0</v>
      </c>
      <c r="D304" s="74">
        <v>0</v>
      </c>
      <c r="E304" s="75">
        <f t="shared" si="16"/>
        <v>0</v>
      </c>
      <c r="F304" s="76">
        <f t="shared" si="17"/>
        <v>0</v>
      </c>
      <c r="G304" s="26"/>
    </row>
    <row r="305" spans="1:7" s="27" customFormat="1" ht="34.5" customHeight="1" x14ac:dyDescent="0.2">
      <c r="A305" s="73" t="s">
        <v>311</v>
      </c>
      <c r="B305" s="74">
        <v>4452011</v>
      </c>
      <c r="C305" s="74">
        <v>5011510</v>
      </c>
      <c r="D305" s="74">
        <v>4634775</v>
      </c>
      <c r="E305" s="75">
        <f t="shared" si="16"/>
        <v>376735</v>
      </c>
      <c r="F305" s="76">
        <f t="shared" si="17"/>
        <v>0.9248260504319058</v>
      </c>
      <c r="G305" s="26"/>
    </row>
    <row r="306" spans="1:7" s="27" customFormat="1" ht="38.25" customHeight="1" x14ac:dyDescent="0.2">
      <c r="A306" s="73" t="s">
        <v>312</v>
      </c>
      <c r="B306" s="74">
        <v>10223</v>
      </c>
      <c r="C306" s="80">
        <v>0</v>
      </c>
      <c r="D306" s="80">
        <v>0</v>
      </c>
      <c r="E306" s="75">
        <f t="shared" si="16"/>
        <v>0</v>
      </c>
      <c r="F306" s="76">
        <f t="shared" si="17"/>
        <v>0</v>
      </c>
      <c r="G306" s="26"/>
    </row>
    <row r="307" spans="1:7" s="27" customFormat="1" ht="36" customHeight="1" x14ac:dyDescent="0.2">
      <c r="A307" s="73" t="s">
        <v>313</v>
      </c>
      <c r="B307" s="74">
        <v>10457</v>
      </c>
      <c r="C307" s="74">
        <v>0</v>
      </c>
      <c r="D307" s="74">
        <v>0</v>
      </c>
      <c r="E307" s="75">
        <f t="shared" si="16"/>
        <v>0</v>
      </c>
      <c r="F307" s="76">
        <f t="shared" si="17"/>
        <v>0</v>
      </c>
      <c r="G307" s="26"/>
    </row>
    <row r="308" spans="1:7" s="27" customFormat="1" ht="39" customHeight="1" x14ac:dyDescent="0.2">
      <c r="A308" s="73" t="s">
        <v>314</v>
      </c>
      <c r="B308" s="74">
        <v>12000</v>
      </c>
      <c r="C308" s="74">
        <v>0</v>
      </c>
      <c r="D308" s="74">
        <v>0</v>
      </c>
      <c r="E308" s="75">
        <f t="shared" si="16"/>
        <v>0</v>
      </c>
      <c r="F308" s="76">
        <f t="shared" si="17"/>
        <v>0</v>
      </c>
      <c r="G308" s="26"/>
    </row>
    <row r="309" spans="1:7" s="27" customFormat="1" ht="40.5" customHeight="1" x14ac:dyDescent="0.2">
      <c r="A309" s="73" t="s">
        <v>315</v>
      </c>
      <c r="B309" s="74">
        <v>43934</v>
      </c>
      <c r="C309" s="74">
        <v>1198200</v>
      </c>
      <c r="D309" s="74">
        <v>0</v>
      </c>
      <c r="E309" s="75">
        <f t="shared" si="16"/>
        <v>1198200</v>
      </c>
      <c r="F309" s="76">
        <f t="shared" si="17"/>
        <v>0</v>
      </c>
      <c r="G309" s="26"/>
    </row>
    <row r="310" spans="1:7" s="27" customFormat="1" ht="40.5" customHeight="1" x14ac:dyDescent="0.2">
      <c r="A310" s="73" t="s">
        <v>316</v>
      </c>
      <c r="B310" s="74">
        <v>0</v>
      </c>
      <c r="C310" s="74">
        <v>0</v>
      </c>
      <c r="D310" s="74">
        <v>0</v>
      </c>
      <c r="E310" s="75">
        <f t="shared" si="16"/>
        <v>0</v>
      </c>
      <c r="F310" s="76">
        <f t="shared" si="17"/>
        <v>0</v>
      </c>
      <c r="G310" s="26"/>
    </row>
    <row r="311" spans="1:7" s="27" customFormat="1" ht="53.25" customHeight="1" x14ac:dyDescent="0.2">
      <c r="A311" s="73" t="s">
        <v>317</v>
      </c>
      <c r="B311" s="74">
        <v>0</v>
      </c>
      <c r="C311" s="74">
        <v>0</v>
      </c>
      <c r="D311" s="80">
        <v>0</v>
      </c>
      <c r="E311" s="75">
        <f t="shared" si="16"/>
        <v>0</v>
      </c>
      <c r="F311" s="76">
        <f t="shared" si="17"/>
        <v>0</v>
      </c>
      <c r="G311" s="26"/>
    </row>
    <row r="312" spans="1:7" s="27" customFormat="1" ht="48" customHeight="1" x14ac:dyDescent="0.2">
      <c r="A312" s="73" t="s">
        <v>318</v>
      </c>
      <c r="B312" s="74">
        <v>0</v>
      </c>
      <c r="C312" s="74">
        <v>0</v>
      </c>
      <c r="D312" s="80">
        <v>0</v>
      </c>
      <c r="E312" s="75">
        <f t="shared" si="16"/>
        <v>0</v>
      </c>
      <c r="F312" s="76">
        <f t="shared" si="17"/>
        <v>0</v>
      </c>
      <c r="G312" s="26"/>
    </row>
    <row r="313" spans="1:7" s="27" customFormat="1" ht="38.25" customHeight="1" x14ac:dyDescent="0.2">
      <c r="A313" s="73" t="s">
        <v>319</v>
      </c>
      <c r="B313" s="74">
        <v>10097</v>
      </c>
      <c r="C313" s="74">
        <v>0</v>
      </c>
      <c r="D313" s="74">
        <v>0</v>
      </c>
      <c r="E313" s="75">
        <f t="shared" si="16"/>
        <v>0</v>
      </c>
      <c r="F313" s="76">
        <f t="shared" si="17"/>
        <v>0</v>
      </c>
      <c r="G313" s="26"/>
    </row>
    <row r="314" spans="1:7" s="27" customFormat="1" ht="38.25" customHeight="1" x14ac:dyDescent="0.2">
      <c r="A314" s="73" t="s">
        <v>320</v>
      </c>
      <c r="B314" s="74">
        <v>10098</v>
      </c>
      <c r="C314" s="74">
        <v>0</v>
      </c>
      <c r="D314" s="80">
        <v>0</v>
      </c>
      <c r="E314" s="75">
        <f t="shared" si="16"/>
        <v>0</v>
      </c>
      <c r="F314" s="76">
        <f t="shared" si="17"/>
        <v>0</v>
      </c>
      <c r="G314" s="26"/>
    </row>
    <row r="315" spans="1:7" s="27" customFormat="1" ht="38.25" customHeight="1" x14ac:dyDescent="0.2">
      <c r="A315" s="73" t="s">
        <v>321</v>
      </c>
      <c r="B315" s="74">
        <v>10350</v>
      </c>
      <c r="C315" s="80">
        <v>0</v>
      </c>
      <c r="D315" s="80">
        <v>0</v>
      </c>
      <c r="E315" s="75">
        <f t="shared" si="16"/>
        <v>0</v>
      </c>
      <c r="F315" s="76">
        <f t="shared" si="17"/>
        <v>0</v>
      </c>
      <c r="G315" s="26"/>
    </row>
    <row r="316" spans="1:7" s="27" customFormat="1" ht="38.25" customHeight="1" x14ac:dyDescent="0.2">
      <c r="A316" s="73" t="s">
        <v>322</v>
      </c>
      <c r="B316" s="74">
        <v>62882</v>
      </c>
      <c r="C316" s="74">
        <v>2316000</v>
      </c>
      <c r="D316" s="80">
        <v>0</v>
      </c>
      <c r="E316" s="75">
        <f t="shared" si="16"/>
        <v>2316000</v>
      </c>
      <c r="F316" s="76">
        <f t="shared" si="17"/>
        <v>0</v>
      </c>
      <c r="G316" s="26"/>
    </row>
    <row r="317" spans="1:7" s="27" customFormat="1" ht="38.25" customHeight="1" x14ac:dyDescent="0.2">
      <c r="A317" s="73" t="s">
        <v>323</v>
      </c>
      <c r="B317" s="74">
        <v>75921541</v>
      </c>
      <c r="C317" s="74">
        <v>96123751</v>
      </c>
      <c r="D317" s="74">
        <v>90689884</v>
      </c>
      <c r="E317" s="75">
        <f t="shared" si="16"/>
        <v>5433867</v>
      </c>
      <c r="F317" s="76">
        <f t="shared" si="17"/>
        <v>0.94347008992605796</v>
      </c>
      <c r="G317" s="26"/>
    </row>
    <row r="318" spans="1:7" s="27" customFormat="1" ht="38.25" customHeight="1" x14ac:dyDescent="0.2">
      <c r="A318" s="73" t="s">
        <v>324</v>
      </c>
      <c r="B318" s="74">
        <v>6393353</v>
      </c>
      <c r="C318" s="74">
        <v>8805172</v>
      </c>
      <c r="D318" s="74">
        <v>1335057</v>
      </c>
      <c r="E318" s="75">
        <f t="shared" si="16"/>
        <v>7470115</v>
      </c>
      <c r="F318" s="76">
        <f t="shared" si="17"/>
        <v>0.15162191039539036</v>
      </c>
      <c r="G318" s="26"/>
    </row>
    <row r="319" spans="1:7" s="27" customFormat="1" ht="38.25" customHeight="1" x14ac:dyDescent="0.2">
      <c r="A319" s="73" t="s">
        <v>325</v>
      </c>
      <c r="B319" s="74">
        <v>140907</v>
      </c>
      <c r="C319" s="74">
        <v>140907</v>
      </c>
      <c r="D319" s="80">
        <v>0</v>
      </c>
      <c r="E319" s="75">
        <f t="shared" si="16"/>
        <v>140907</v>
      </c>
      <c r="F319" s="76">
        <f t="shared" si="17"/>
        <v>0</v>
      </c>
      <c r="G319" s="26"/>
    </row>
    <row r="320" spans="1:7" s="27" customFormat="1" ht="38.25" customHeight="1" x14ac:dyDescent="0.2">
      <c r="A320" s="73" t="s">
        <v>326</v>
      </c>
      <c r="B320" s="74">
        <v>2508340</v>
      </c>
      <c r="C320" s="74">
        <v>2405500</v>
      </c>
      <c r="D320" s="74">
        <v>2398541</v>
      </c>
      <c r="E320" s="75">
        <f t="shared" si="16"/>
        <v>6959</v>
      </c>
      <c r="F320" s="76">
        <f t="shared" si="17"/>
        <v>0.99710704635210978</v>
      </c>
      <c r="G320" s="26"/>
    </row>
    <row r="321" spans="1:7" s="27" customFormat="1" ht="38.25" customHeight="1" x14ac:dyDescent="0.2">
      <c r="A321" s="73" t="s">
        <v>327</v>
      </c>
      <c r="B321" s="74">
        <v>12000</v>
      </c>
      <c r="C321" s="74">
        <v>1022767</v>
      </c>
      <c r="D321" s="80">
        <v>0</v>
      </c>
      <c r="E321" s="75">
        <f t="shared" si="16"/>
        <v>1022767</v>
      </c>
      <c r="F321" s="76">
        <f t="shared" si="17"/>
        <v>0</v>
      </c>
      <c r="G321" s="26"/>
    </row>
    <row r="322" spans="1:7" s="27" customFormat="1" ht="38.25" customHeight="1" x14ac:dyDescent="0.2">
      <c r="A322" s="73" t="s">
        <v>328</v>
      </c>
      <c r="B322" s="74">
        <v>10407</v>
      </c>
      <c r="C322" s="80">
        <v>0</v>
      </c>
      <c r="D322" s="80">
        <v>0</v>
      </c>
      <c r="E322" s="75">
        <f t="shared" si="16"/>
        <v>0</v>
      </c>
      <c r="F322" s="76">
        <f t="shared" si="17"/>
        <v>0</v>
      </c>
      <c r="G322" s="26"/>
    </row>
    <row r="323" spans="1:7" s="27" customFormat="1" ht="38.25" customHeight="1" x14ac:dyDescent="0.2">
      <c r="A323" s="73" t="s">
        <v>329</v>
      </c>
      <c r="B323" s="74">
        <v>500044</v>
      </c>
      <c r="C323" s="74">
        <v>500000</v>
      </c>
      <c r="D323" s="80">
        <v>0</v>
      </c>
      <c r="E323" s="75">
        <f t="shared" si="16"/>
        <v>500000</v>
      </c>
      <c r="F323" s="76">
        <f t="shared" si="17"/>
        <v>0</v>
      </c>
      <c r="G323" s="26"/>
    </row>
    <row r="324" spans="1:7" s="27" customFormat="1" ht="33" customHeight="1" x14ac:dyDescent="0.2">
      <c r="A324" s="73" t="s">
        <v>330</v>
      </c>
      <c r="B324" s="74">
        <v>11200</v>
      </c>
      <c r="C324" s="74">
        <v>9509874</v>
      </c>
      <c r="D324" s="74">
        <v>2904482</v>
      </c>
      <c r="E324" s="75">
        <f t="shared" si="16"/>
        <v>6605392</v>
      </c>
      <c r="F324" s="76">
        <f t="shared" si="17"/>
        <v>0.30541750605738838</v>
      </c>
      <c r="G324" s="26"/>
    </row>
    <row r="325" spans="1:7" s="27" customFormat="1" ht="33" customHeight="1" x14ac:dyDescent="0.2">
      <c r="A325" s="73" t="s">
        <v>331</v>
      </c>
      <c r="B325" s="74">
        <v>11320</v>
      </c>
      <c r="C325" s="74">
        <v>0</v>
      </c>
      <c r="D325" s="74">
        <v>0</v>
      </c>
      <c r="E325" s="75">
        <f t="shared" si="16"/>
        <v>0</v>
      </c>
      <c r="F325" s="76">
        <f t="shared" si="17"/>
        <v>0</v>
      </c>
      <c r="G325" s="26"/>
    </row>
    <row r="326" spans="1:7" s="27" customFormat="1" ht="33" customHeight="1" x14ac:dyDescent="0.2">
      <c r="A326" s="73" t="s">
        <v>332</v>
      </c>
      <c r="B326" s="74">
        <v>30069960</v>
      </c>
      <c r="C326" s="74">
        <v>30069960</v>
      </c>
      <c r="D326" s="74">
        <v>30069960</v>
      </c>
      <c r="E326" s="75">
        <f t="shared" si="16"/>
        <v>0</v>
      </c>
      <c r="F326" s="76">
        <f t="shared" si="17"/>
        <v>1</v>
      </c>
      <c r="G326" s="26"/>
    </row>
    <row r="327" spans="1:7" s="27" customFormat="1" ht="33" customHeight="1" x14ac:dyDescent="0.2">
      <c r="A327" s="73" t="s">
        <v>333</v>
      </c>
      <c r="B327" s="74">
        <v>10186</v>
      </c>
      <c r="C327" s="74">
        <v>0</v>
      </c>
      <c r="D327" s="74">
        <v>0</v>
      </c>
      <c r="E327" s="75">
        <f t="shared" si="16"/>
        <v>0</v>
      </c>
      <c r="F327" s="76">
        <f t="shared" si="17"/>
        <v>0</v>
      </c>
      <c r="G327" s="26"/>
    </row>
    <row r="328" spans="1:7" s="27" customFormat="1" ht="42" customHeight="1" x14ac:dyDescent="0.2">
      <c r="A328" s="73" t="s">
        <v>334</v>
      </c>
      <c r="B328" s="74">
        <v>0</v>
      </c>
      <c r="C328" s="74">
        <v>52800</v>
      </c>
      <c r="D328" s="74">
        <v>52800</v>
      </c>
      <c r="E328" s="75">
        <f t="shared" si="16"/>
        <v>0</v>
      </c>
      <c r="F328" s="76">
        <f t="shared" si="17"/>
        <v>1</v>
      </c>
      <c r="G328" s="26"/>
    </row>
    <row r="329" spans="1:7" s="27" customFormat="1" ht="42" customHeight="1" x14ac:dyDescent="0.2">
      <c r="A329" s="73" t="s">
        <v>335</v>
      </c>
      <c r="B329" s="74">
        <v>0</v>
      </c>
      <c r="C329" s="74">
        <v>30000</v>
      </c>
      <c r="D329" s="74">
        <v>30000</v>
      </c>
      <c r="E329" s="75">
        <f t="shared" si="16"/>
        <v>0</v>
      </c>
      <c r="F329" s="76">
        <f t="shared" si="17"/>
        <v>1</v>
      </c>
      <c r="G329" s="26"/>
    </row>
    <row r="330" spans="1:7" s="27" customFormat="1" ht="42" customHeight="1" x14ac:dyDescent="0.2">
      <c r="A330" s="73" t="s">
        <v>336</v>
      </c>
      <c r="B330" s="74">
        <v>0</v>
      </c>
      <c r="C330" s="80">
        <v>0</v>
      </c>
      <c r="D330" s="80">
        <v>0</v>
      </c>
      <c r="E330" s="75">
        <f t="shared" si="16"/>
        <v>0</v>
      </c>
      <c r="F330" s="76">
        <f t="shared" si="17"/>
        <v>0</v>
      </c>
      <c r="G330" s="26"/>
    </row>
    <row r="331" spans="1:7" s="27" customFormat="1" ht="42" customHeight="1" x14ac:dyDescent="0.2">
      <c r="A331" s="73" t="s">
        <v>337</v>
      </c>
      <c r="B331" s="74">
        <v>0</v>
      </c>
      <c r="C331" s="80">
        <v>0</v>
      </c>
      <c r="D331" s="80">
        <v>0</v>
      </c>
      <c r="E331" s="75">
        <f t="shared" si="16"/>
        <v>0</v>
      </c>
      <c r="F331" s="76">
        <f t="shared" si="17"/>
        <v>0</v>
      </c>
      <c r="G331" s="26"/>
    </row>
    <row r="332" spans="1:7" s="27" customFormat="1" ht="15" customHeight="1" x14ac:dyDescent="0.2">
      <c r="A332" s="77" t="s">
        <v>26</v>
      </c>
      <c r="B332" s="78">
        <f>SUM(B217:B331)</f>
        <v>778926697</v>
      </c>
      <c r="C332" s="78">
        <f>SUM(C217:C331)</f>
        <v>1224385118</v>
      </c>
      <c r="D332" s="78">
        <f>SUM(D217:D331)</f>
        <v>1026130019</v>
      </c>
      <c r="E332" s="78">
        <f>SUM(E217:E331)</f>
        <v>198255099</v>
      </c>
      <c r="F332" s="79">
        <f t="shared" ref="F332" si="18">IFERROR(+D332/C332,0)</f>
        <v>0.83807782691458688</v>
      </c>
      <c r="G332" s="26"/>
    </row>
    <row r="333" spans="1:7" s="27" customFormat="1" ht="15" customHeight="1" x14ac:dyDescent="0.2">
      <c r="A333" s="38"/>
      <c r="B333" s="18"/>
      <c r="C333" s="6"/>
      <c r="D333" s="28"/>
      <c r="E333" s="29"/>
      <c r="F333" s="30"/>
      <c r="G333" s="26"/>
    </row>
    <row r="334" spans="1:7" s="27" customFormat="1" ht="15" customHeight="1" x14ac:dyDescent="0.2">
      <c r="A334" s="108" t="s">
        <v>370</v>
      </c>
      <c r="B334" s="110" t="s">
        <v>10</v>
      </c>
      <c r="C334" s="111"/>
      <c r="D334" s="72" t="s">
        <v>1</v>
      </c>
      <c r="E334" s="95" t="s">
        <v>31</v>
      </c>
      <c r="F334" s="95"/>
      <c r="G334" s="26"/>
    </row>
    <row r="335" spans="1:7" s="27" customFormat="1" ht="15" customHeight="1" x14ac:dyDescent="0.2">
      <c r="A335" s="109"/>
      <c r="B335" s="72" t="s">
        <v>20</v>
      </c>
      <c r="C335" s="72" t="s">
        <v>21</v>
      </c>
      <c r="D335" s="72" t="s">
        <v>19</v>
      </c>
      <c r="E335" s="72" t="s">
        <v>4</v>
      </c>
      <c r="F335" s="72" t="s">
        <v>5</v>
      </c>
      <c r="G335" s="26"/>
    </row>
    <row r="336" spans="1:7" s="27" customFormat="1" ht="37.5" customHeight="1" x14ac:dyDescent="0.2">
      <c r="A336" s="73" t="s">
        <v>338</v>
      </c>
      <c r="B336" s="74">
        <v>10000</v>
      </c>
      <c r="C336" s="74">
        <v>0</v>
      </c>
      <c r="D336" s="74">
        <v>0</v>
      </c>
      <c r="E336" s="75">
        <f>+C336-D336</f>
        <v>0</v>
      </c>
      <c r="F336" s="76">
        <f>IFERROR(+D336/C336,0)</f>
        <v>0</v>
      </c>
      <c r="G336" s="26"/>
    </row>
    <row r="337" spans="1:7" s="27" customFormat="1" ht="37.5" customHeight="1" x14ac:dyDescent="0.2">
      <c r="A337" s="73" t="s">
        <v>339</v>
      </c>
      <c r="B337" s="74">
        <v>240706</v>
      </c>
      <c r="C337" s="74">
        <v>240706</v>
      </c>
      <c r="D337" s="74">
        <v>0</v>
      </c>
      <c r="E337" s="75">
        <f t="shared" ref="E337:E365" si="19">+C337-D337</f>
        <v>240706</v>
      </c>
      <c r="F337" s="76">
        <f t="shared" ref="F337:F365" si="20">IFERROR(+D337/C337,0)</f>
        <v>0</v>
      </c>
      <c r="G337" s="26"/>
    </row>
    <row r="338" spans="1:7" s="27" customFormat="1" ht="37.5" customHeight="1" x14ac:dyDescent="0.2">
      <c r="A338" s="73" t="s">
        <v>340</v>
      </c>
      <c r="B338" s="74">
        <v>10000</v>
      </c>
      <c r="C338" s="74">
        <v>0</v>
      </c>
      <c r="D338" s="80">
        <v>0</v>
      </c>
      <c r="E338" s="75">
        <f t="shared" si="19"/>
        <v>0</v>
      </c>
      <c r="F338" s="76">
        <f t="shared" si="20"/>
        <v>0</v>
      </c>
      <c r="G338" s="26"/>
    </row>
    <row r="339" spans="1:7" s="27" customFormat="1" ht="37.5" customHeight="1" x14ac:dyDescent="0.2">
      <c r="A339" s="73" t="s">
        <v>341</v>
      </c>
      <c r="B339" s="74">
        <v>30000</v>
      </c>
      <c r="C339" s="74">
        <v>130000</v>
      </c>
      <c r="D339" s="74">
        <v>129497</v>
      </c>
      <c r="E339" s="75">
        <f t="shared" si="19"/>
        <v>503</v>
      </c>
      <c r="F339" s="76">
        <f t="shared" si="20"/>
        <v>0.99613076923076926</v>
      </c>
      <c r="G339" s="26"/>
    </row>
    <row r="340" spans="1:7" s="27" customFormat="1" ht="37.5" customHeight="1" x14ac:dyDescent="0.2">
      <c r="A340" s="73" t="s">
        <v>342</v>
      </c>
      <c r="B340" s="74">
        <v>0</v>
      </c>
      <c r="C340" s="74">
        <v>1100000</v>
      </c>
      <c r="D340" s="74">
        <v>1083549</v>
      </c>
      <c r="E340" s="75">
        <f t="shared" si="19"/>
        <v>16451</v>
      </c>
      <c r="F340" s="76">
        <f t="shared" si="20"/>
        <v>0.98504454545454545</v>
      </c>
      <c r="G340" s="26"/>
    </row>
    <row r="341" spans="1:7" s="27" customFormat="1" ht="46.5" customHeight="1" x14ac:dyDescent="0.2">
      <c r="A341" s="73" t="s">
        <v>343</v>
      </c>
      <c r="B341" s="74">
        <v>0</v>
      </c>
      <c r="C341" s="74">
        <v>0</v>
      </c>
      <c r="D341" s="74">
        <v>0</v>
      </c>
      <c r="E341" s="75">
        <f t="shared" si="19"/>
        <v>0</v>
      </c>
      <c r="F341" s="76">
        <f t="shared" si="20"/>
        <v>0</v>
      </c>
      <c r="G341" s="26"/>
    </row>
    <row r="342" spans="1:7" s="27" customFormat="1" ht="57.75" customHeight="1" x14ac:dyDescent="0.2">
      <c r="A342" s="73" t="s">
        <v>344</v>
      </c>
      <c r="B342" s="74">
        <v>22750000</v>
      </c>
      <c r="C342" s="74">
        <v>16997475</v>
      </c>
      <c r="D342" s="74">
        <v>16997436</v>
      </c>
      <c r="E342" s="75">
        <f t="shared" si="19"/>
        <v>39</v>
      </c>
      <c r="F342" s="76">
        <f t="shared" si="20"/>
        <v>0.99999770554155842</v>
      </c>
      <c r="G342" s="26"/>
    </row>
    <row r="343" spans="1:7" s="27" customFormat="1" ht="46.5" customHeight="1" x14ac:dyDescent="0.2">
      <c r="A343" s="73" t="s">
        <v>345</v>
      </c>
      <c r="B343" s="74">
        <v>10000</v>
      </c>
      <c r="C343" s="74">
        <v>10000</v>
      </c>
      <c r="D343" s="80">
        <v>0</v>
      </c>
      <c r="E343" s="75">
        <f t="shared" si="19"/>
        <v>10000</v>
      </c>
      <c r="F343" s="76">
        <f t="shared" si="20"/>
        <v>0</v>
      </c>
      <c r="G343" s="26"/>
    </row>
    <row r="344" spans="1:7" s="27" customFormat="1" ht="46.5" customHeight="1" x14ac:dyDescent="0.2">
      <c r="A344" s="73" t="s">
        <v>346</v>
      </c>
      <c r="B344" s="74">
        <v>5000</v>
      </c>
      <c r="C344" s="74">
        <v>0</v>
      </c>
      <c r="D344" s="74">
        <v>0</v>
      </c>
      <c r="E344" s="75">
        <f t="shared" si="19"/>
        <v>0</v>
      </c>
      <c r="F344" s="76">
        <f t="shared" si="20"/>
        <v>0</v>
      </c>
      <c r="G344" s="26"/>
    </row>
    <row r="345" spans="1:7" s="27" customFormat="1" ht="47.25" customHeight="1" x14ac:dyDescent="0.2">
      <c r="A345" s="73" t="s">
        <v>347</v>
      </c>
      <c r="B345" s="74">
        <v>10000</v>
      </c>
      <c r="C345" s="74">
        <v>26010000</v>
      </c>
      <c r="D345" s="74">
        <v>26010000</v>
      </c>
      <c r="E345" s="75">
        <f t="shared" si="19"/>
        <v>0</v>
      </c>
      <c r="F345" s="76">
        <f t="shared" si="20"/>
        <v>1</v>
      </c>
      <c r="G345" s="26"/>
    </row>
    <row r="346" spans="1:7" s="27" customFormat="1" ht="47.25" customHeight="1" x14ac:dyDescent="0.2">
      <c r="A346" s="73" t="s">
        <v>348</v>
      </c>
      <c r="B346" s="74">
        <v>1750000</v>
      </c>
      <c r="C346" s="74">
        <v>2208089</v>
      </c>
      <c r="D346" s="74">
        <v>1770000</v>
      </c>
      <c r="E346" s="75">
        <f t="shared" si="19"/>
        <v>438089</v>
      </c>
      <c r="F346" s="76">
        <f t="shared" si="20"/>
        <v>0.8015981239886617</v>
      </c>
      <c r="G346" s="26"/>
    </row>
    <row r="347" spans="1:7" s="27" customFormat="1" ht="47.25" customHeight="1" x14ac:dyDescent="0.2">
      <c r="A347" s="73" t="s">
        <v>349</v>
      </c>
      <c r="B347" s="74">
        <v>21000000</v>
      </c>
      <c r="C347" s="74">
        <v>28649525</v>
      </c>
      <c r="D347" s="74">
        <v>28649525</v>
      </c>
      <c r="E347" s="75">
        <f t="shared" si="19"/>
        <v>0</v>
      </c>
      <c r="F347" s="76">
        <f t="shared" si="20"/>
        <v>1</v>
      </c>
      <c r="G347" s="26"/>
    </row>
    <row r="348" spans="1:7" s="27" customFormat="1" ht="48" customHeight="1" x14ac:dyDescent="0.2">
      <c r="A348" s="73" t="s">
        <v>350</v>
      </c>
      <c r="B348" s="74">
        <v>10000</v>
      </c>
      <c r="C348" s="74">
        <v>11313371</v>
      </c>
      <c r="D348" s="74">
        <v>11313371</v>
      </c>
      <c r="E348" s="75">
        <f t="shared" si="19"/>
        <v>0</v>
      </c>
      <c r="F348" s="76">
        <f t="shared" si="20"/>
        <v>1</v>
      </c>
      <c r="G348" s="26"/>
    </row>
    <row r="349" spans="1:7" s="27" customFormat="1" ht="48" customHeight="1" x14ac:dyDescent="0.2">
      <c r="A349" s="73" t="s">
        <v>351</v>
      </c>
      <c r="B349" s="74">
        <v>0</v>
      </c>
      <c r="C349" s="74">
        <v>599800</v>
      </c>
      <c r="D349" s="74">
        <v>599800</v>
      </c>
      <c r="E349" s="75">
        <f t="shared" si="19"/>
        <v>0</v>
      </c>
      <c r="F349" s="76">
        <f t="shared" si="20"/>
        <v>1</v>
      </c>
      <c r="G349" s="26"/>
    </row>
    <row r="350" spans="1:7" s="27" customFormat="1" ht="48" customHeight="1" x14ac:dyDescent="0.2">
      <c r="A350" s="73" t="s">
        <v>352</v>
      </c>
      <c r="B350" s="74">
        <v>10634730</v>
      </c>
      <c r="C350" s="74">
        <v>16765868</v>
      </c>
      <c r="D350" s="74">
        <v>16250918</v>
      </c>
      <c r="E350" s="75">
        <f t="shared" si="19"/>
        <v>514950</v>
      </c>
      <c r="F350" s="76">
        <f t="shared" si="20"/>
        <v>0.96928581329639485</v>
      </c>
      <c r="G350" s="26"/>
    </row>
    <row r="351" spans="1:7" s="27" customFormat="1" ht="49.5" customHeight="1" x14ac:dyDescent="0.2">
      <c r="A351" s="73" t="s">
        <v>353</v>
      </c>
      <c r="B351" s="74">
        <v>3369883</v>
      </c>
      <c r="C351" s="74">
        <v>2969649</v>
      </c>
      <c r="D351" s="80">
        <v>0</v>
      </c>
      <c r="E351" s="75">
        <f t="shared" si="19"/>
        <v>2969649</v>
      </c>
      <c r="F351" s="76">
        <f t="shared" si="20"/>
        <v>0</v>
      </c>
      <c r="G351" s="26"/>
    </row>
    <row r="352" spans="1:7" s="27" customFormat="1" ht="49.5" customHeight="1" x14ac:dyDescent="0.2">
      <c r="A352" s="73" t="s">
        <v>354</v>
      </c>
      <c r="B352" s="74">
        <v>1829365</v>
      </c>
      <c r="C352" s="74">
        <v>1829365</v>
      </c>
      <c r="D352" s="74">
        <v>0</v>
      </c>
      <c r="E352" s="75">
        <f t="shared" si="19"/>
        <v>1829365</v>
      </c>
      <c r="F352" s="76">
        <f t="shared" si="20"/>
        <v>0</v>
      </c>
      <c r="G352" s="26"/>
    </row>
    <row r="353" spans="1:7" s="27" customFormat="1" ht="45" customHeight="1" x14ac:dyDescent="0.2">
      <c r="A353" s="73" t="s">
        <v>355</v>
      </c>
      <c r="B353" s="74">
        <v>962824</v>
      </c>
      <c r="C353" s="74">
        <v>962824</v>
      </c>
      <c r="D353" s="74">
        <v>0</v>
      </c>
      <c r="E353" s="75">
        <f t="shared" si="19"/>
        <v>962824</v>
      </c>
      <c r="F353" s="76">
        <f t="shared" si="20"/>
        <v>0</v>
      </c>
      <c r="G353" s="26"/>
    </row>
    <row r="354" spans="1:7" s="27" customFormat="1" ht="45" customHeight="1" x14ac:dyDescent="0.2">
      <c r="A354" s="73" t="s">
        <v>356</v>
      </c>
      <c r="B354" s="74">
        <v>42795</v>
      </c>
      <c r="C354" s="74">
        <v>442795</v>
      </c>
      <c r="D354" s="74">
        <v>442329</v>
      </c>
      <c r="E354" s="75">
        <f t="shared" si="19"/>
        <v>466</v>
      </c>
      <c r="F354" s="76">
        <f t="shared" si="20"/>
        <v>0.99894759425919444</v>
      </c>
      <c r="G354" s="26"/>
    </row>
    <row r="355" spans="1:7" s="27" customFormat="1" ht="51" customHeight="1" x14ac:dyDescent="0.2">
      <c r="A355" s="73" t="s">
        <v>357</v>
      </c>
      <c r="B355" s="74">
        <v>10000</v>
      </c>
      <c r="C355" s="80">
        <v>0</v>
      </c>
      <c r="D355" s="80">
        <v>0</v>
      </c>
      <c r="E355" s="75">
        <f t="shared" si="19"/>
        <v>0</v>
      </c>
      <c r="F355" s="76">
        <f t="shared" si="20"/>
        <v>0</v>
      </c>
      <c r="G355" s="26"/>
    </row>
    <row r="356" spans="1:7" s="27" customFormat="1" ht="45" customHeight="1" x14ac:dyDescent="0.2">
      <c r="A356" s="73" t="s">
        <v>358</v>
      </c>
      <c r="B356" s="74">
        <v>2503342</v>
      </c>
      <c r="C356" s="74">
        <v>2503342</v>
      </c>
      <c r="D356" s="74">
        <v>489589</v>
      </c>
      <c r="E356" s="75">
        <f t="shared" si="19"/>
        <v>2013753</v>
      </c>
      <c r="F356" s="76">
        <f t="shared" si="20"/>
        <v>0.19557415646763407</v>
      </c>
      <c r="G356" s="26"/>
    </row>
    <row r="357" spans="1:7" s="27" customFormat="1" ht="51.75" customHeight="1" x14ac:dyDescent="0.2">
      <c r="A357" s="73" t="s">
        <v>359</v>
      </c>
      <c r="B357" s="74">
        <v>1850997</v>
      </c>
      <c r="C357" s="74">
        <v>4938459</v>
      </c>
      <c r="D357" s="74">
        <v>3097462</v>
      </c>
      <c r="E357" s="75">
        <f t="shared" si="19"/>
        <v>1840997</v>
      </c>
      <c r="F357" s="76">
        <f t="shared" si="20"/>
        <v>0.6272122538629965</v>
      </c>
      <c r="G357" s="26"/>
    </row>
    <row r="358" spans="1:7" s="27" customFormat="1" ht="51.75" customHeight="1" x14ac:dyDescent="0.2">
      <c r="A358" s="73" t="s">
        <v>360</v>
      </c>
      <c r="B358" s="74">
        <v>0</v>
      </c>
      <c r="C358" s="74">
        <v>1099276</v>
      </c>
      <c r="D358" s="74">
        <v>1099276</v>
      </c>
      <c r="E358" s="75">
        <f t="shared" si="19"/>
        <v>0</v>
      </c>
      <c r="F358" s="76">
        <f t="shared" si="20"/>
        <v>1</v>
      </c>
      <c r="G358" s="26"/>
    </row>
    <row r="359" spans="1:7" s="27" customFormat="1" ht="49.5" customHeight="1" x14ac:dyDescent="0.2">
      <c r="A359" s="73" t="s">
        <v>361</v>
      </c>
      <c r="B359" s="74">
        <v>26648136</v>
      </c>
      <c r="C359" s="74">
        <v>51793715</v>
      </c>
      <c r="D359" s="74">
        <v>12983926</v>
      </c>
      <c r="E359" s="75">
        <f t="shared" si="19"/>
        <v>38809789</v>
      </c>
      <c r="F359" s="76">
        <f t="shared" si="20"/>
        <v>0.25068535825244431</v>
      </c>
      <c r="G359" s="26"/>
    </row>
    <row r="360" spans="1:7" s="27" customFormat="1" ht="49.5" customHeight="1" x14ac:dyDescent="0.2">
      <c r="A360" s="73" t="s">
        <v>362</v>
      </c>
      <c r="B360" s="74">
        <v>10000</v>
      </c>
      <c r="C360" s="74">
        <v>0</v>
      </c>
      <c r="D360" s="74">
        <v>0</v>
      </c>
      <c r="E360" s="75">
        <f t="shared" si="19"/>
        <v>0</v>
      </c>
      <c r="F360" s="76">
        <f t="shared" si="20"/>
        <v>0</v>
      </c>
      <c r="G360" s="26"/>
    </row>
    <row r="361" spans="1:7" s="27" customFormat="1" ht="48" customHeight="1" x14ac:dyDescent="0.2">
      <c r="A361" s="73" t="s">
        <v>363</v>
      </c>
      <c r="B361" s="74">
        <v>3325000</v>
      </c>
      <c r="C361" s="74">
        <v>1965960</v>
      </c>
      <c r="D361" s="74">
        <v>1956474</v>
      </c>
      <c r="E361" s="75">
        <f t="shared" si="19"/>
        <v>9486</v>
      </c>
      <c r="F361" s="76">
        <f t="shared" si="20"/>
        <v>0.99517487639626445</v>
      </c>
      <c r="G361" s="26"/>
    </row>
    <row r="362" spans="1:7" s="27" customFormat="1" ht="38.25" customHeight="1" x14ac:dyDescent="0.2">
      <c r="A362" s="73" t="s">
        <v>364</v>
      </c>
      <c r="B362" s="74">
        <v>13479532</v>
      </c>
      <c r="C362" s="74">
        <v>13879766</v>
      </c>
      <c r="D362" s="74">
        <v>9180000</v>
      </c>
      <c r="E362" s="75">
        <f t="shared" si="19"/>
        <v>4699766</v>
      </c>
      <c r="F362" s="76">
        <f t="shared" si="20"/>
        <v>0.66139443561224298</v>
      </c>
      <c r="G362" s="26"/>
    </row>
    <row r="363" spans="1:7" s="27" customFormat="1" ht="39.75" customHeight="1" x14ac:dyDescent="0.2">
      <c r="A363" s="73" t="s">
        <v>365</v>
      </c>
      <c r="B363" s="74">
        <v>8297273</v>
      </c>
      <c r="C363" s="74">
        <v>12053043</v>
      </c>
      <c r="D363" s="74">
        <v>10556221</v>
      </c>
      <c r="E363" s="75">
        <f t="shared" si="19"/>
        <v>1496822</v>
      </c>
      <c r="F363" s="76">
        <f t="shared" si="20"/>
        <v>0.87581376752742024</v>
      </c>
      <c r="G363" s="26"/>
    </row>
    <row r="364" spans="1:7" s="27" customFormat="1" ht="57.75" customHeight="1" x14ac:dyDescent="0.2">
      <c r="A364" s="73" t="s">
        <v>366</v>
      </c>
      <c r="B364" s="74">
        <v>500000</v>
      </c>
      <c r="C364" s="74">
        <v>369700</v>
      </c>
      <c r="D364" s="74">
        <v>369441</v>
      </c>
      <c r="E364" s="75">
        <f t="shared" si="19"/>
        <v>259</v>
      </c>
      <c r="F364" s="76">
        <f t="shared" si="20"/>
        <v>0.9992994319718691</v>
      </c>
      <c r="G364" s="26"/>
    </row>
    <row r="365" spans="1:7" s="27" customFormat="1" ht="51.75" customHeight="1" x14ac:dyDescent="0.2">
      <c r="A365" s="73" t="s">
        <v>367</v>
      </c>
      <c r="B365" s="74">
        <v>10000</v>
      </c>
      <c r="C365" s="80">
        <v>0</v>
      </c>
      <c r="D365" s="80">
        <v>0</v>
      </c>
      <c r="E365" s="75">
        <f t="shared" si="19"/>
        <v>0</v>
      </c>
      <c r="F365" s="76">
        <f t="shared" si="20"/>
        <v>0</v>
      </c>
      <c r="G365" s="26"/>
    </row>
    <row r="366" spans="1:7" s="27" customFormat="1" ht="15" customHeight="1" x14ac:dyDescent="0.2">
      <c r="A366" s="77" t="s">
        <v>27</v>
      </c>
      <c r="B366" s="78">
        <f>SUM(B336:B365)</f>
        <v>119299583</v>
      </c>
      <c r="C366" s="78">
        <f>SUM(C336:C365)</f>
        <v>198832728</v>
      </c>
      <c r="D366" s="78">
        <f>SUM(D336:D365)</f>
        <v>142978814</v>
      </c>
      <c r="E366" s="78">
        <f>SUM(E336:E365)</f>
        <v>55853914</v>
      </c>
      <c r="F366" s="79">
        <f>IFERROR(+D366/C366,0)</f>
        <v>0.71909094361970427</v>
      </c>
      <c r="G366" s="26"/>
    </row>
    <row r="367" spans="1:7" s="27" customFormat="1" ht="15" customHeight="1" x14ac:dyDescent="0.2">
      <c r="A367" s="38"/>
      <c r="B367" s="18"/>
      <c r="C367" s="6"/>
      <c r="D367" s="28"/>
      <c r="E367" s="29"/>
      <c r="F367" s="30"/>
      <c r="G367" s="26"/>
    </row>
    <row r="368" spans="1:7" s="26" customFormat="1" ht="15" customHeight="1" x14ac:dyDescent="0.2">
      <c r="A368" s="84" t="s">
        <v>371</v>
      </c>
      <c r="B368" s="85">
        <f>B366+B332+B213+B205+B199</f>
        <v>4337253670</v>
      </c>
      <c r="C368" s="85">
        <f t="shared" ref="C368:E368" si="21">C366+C332+C213+C205+C199</f>
        <v>4708812435</v>
      </c>
      <c r="D368" s="85">
        <f t="shared" si="21"/>
        <v>4438863395</v>
      </c>
      <c r="E368" s="85">
        <f t="shared" si="21"/>
        <v>269949040</v>
      </c>
      <c r="F368" s="79">
        <f>IFERROR(+D368/C368,0)</f>
        <v>0.94267152414194644</v>
      </c>
      <c r="G368" s="27"/>
    </row>
    <row r="369" spans="1:7" s="26" customFormat="1" ht="15" customHeight="1" x14ac:dyDescent="0.2">
      <c r="A369" s="28"/>
      <c r="B369" s="86"/>
      <c r="C369" s="86"/>
      <c r="D369" s="86"/>
      <c r="E369" s="86"/>
      <c r="F369" s="87"/>
      <c r="G369" s="27"/>
    </row>
    <row r="370" spans="1:7" s="1" customFormat="1" ht="24.95" customHeight="1" x14ac:dyDescent="0.2">
      <c r="A370" s="135" t="s">
        <v>28</v>
      </c>
      <c r="B370" s="135"/>
      <c r="C370" s="135"/>
      <c r="D370" s="135"/>
      <c r="E370" s="135"/>
      <c r="F370" s="135"/>
      <c r="G370" s="2"/>
    </row>
    <row r="371" spans="1:7" s="1" customFormat="1" ht="15" customHeight="1" x14ac:dyDescent="0.2">
      <c r="A371" s="6"/>
      <c r="B371" s="90"/>
      <c r="C371" s="19"/>
      <c r="D371" s="19"/>
      <c r="E371" s="19"/>
      <c r="F371" s="61"/>
      <c r="G371" s="2"/>
    </row>
    <row r="372" spans="1:7" s="1" customFormat="1" ht="15" customHeight="1" x14ac:dyDescent="0.2">
      <c r="A372" s="128" t="s">
        <v>7</v>
      </c>
      <c r="B372" s="91"/>
      <c r="C372" s="105" t="s">
        <v>12</v>
      </c>
      <c r="D372" s="105"/>
      <c r="E372" s="105"/>
      <c r="F372" s="105"/>
      <c r="G372" s="2"/>
    </row>
    <row r="373" spans="1:7" s="1" customFormat="1" ht="15" customHeight="1" x14ac:dyDescent="0.2">
      <c r="A373" s="130"/>
      <c r="B373" s="92"/>
      <c r="C373" s="105" t="s">
        <v>14</v>
      </c>
      <c r="D373" s="105"/>
      <c r="E373" s="105" t="s">
        <v>11</v>
      </c>
      <c r="F373" s="105"/>
      <c r="G373" s="2"/>
    </row>
    <row r="374" spans="1:7" s="1" customFormat="1" ht="15" customHeight="1" x14ac:dyDescent="0.2">
      <c r="A374" s="44" t="s">
        <v>196</v>
      </c>
      <c r="B374" s="45"/>
      <c r="C374" s="106">
        <f>(C25*100)/D13</f>
        <v>16.865568065506817</v>
      </c>
      <c r="D374" s="106"/>
      <c r="E374" s="106">
        <f>(D25*100)/F13</f>
        <v>18.789948280983381</v>
      </c>
      <c r="F374" s="106"/>
      <c r="G374" s="2"/>
    </row>
    <row r="375" spans="1:7" s="1" customFormat="1" ht="15" customHeight="1" x14ac:dyDescent="0.2">
      <c r="A375" s="50" t="s">
        <v>190</v>
      </c>
      <c r="B375" s="51"/>
      <c r="C375" s="107">
        <f>(C26*100)/D14</f>
        <v>16.751128530826254</v>
      </c>
      <c r="D375" s="107"/>
      <c r="E375" s="107">
        <f>(D26*100)/F14</f>
        <v>17.917865315535945</v>
      </c>
      <c r="F375" s="107"/>
      <c r="G375" s="2"/>
    </row>
    <row r="376" spans="1:7" s="1" customFormat="1" ht="15" customHeight="1" x14ac:dyDescent="0.2">
      <c r="A376" s="6"/>
      <c r="B376" s="90"/>
      <c r="C376" s="19"/>
      <c r="D376" s="19"/>
      <c r="E376" s="19"/>
      <c r="F376" s="61"/>
      <c r="G376" s="2"/>
    </row>
    <row r="377" spans="1:7" s="1" customFormat="1" ht="24.95" customHeight="1" x14ac:dyDescent="0.2">
      <c r="A377" s="135" t="s">
        <v>29</v>
      </c>
      <c r="B377" s="135"/>
      <c r="C377" s="135"/>
      <c r="D377" s="135"/>
      <c r="E377" s="135"/>
      <c r="F377" s="135"/>
      <c r="G377" s="2"/>
    </row>
    <row r="378" spans="1:7" s="1" customFormat="1" ht="15" customHeight="1" x14ac:dyDescent="0.2">
      <c r="A378" s="6"/>
      <c r="B378" s="90"/>
      <c r="C378" s="19"/>
      <c r="D378" s="19"/>
      <c r="E378" s="19"/>
      <c r="F378" s="61"/>
      <c r="G378" s="2"/>
    </row>
    <row r="379" spans="1:7" s="1" customFormat="1" ht="15" customHeight="1" x14ac:dyDescent="0.2">
      <c r="A379" s="128" t="s">
        <v>7</v>
      </c>
      <c r="B379" s="129"/>
      <c r="C379" s="105" t="s">
        <v>13</v>
      </c>
      <c r="D379" s="105"/>
      <c r="E379" s="105"/>
      <c r="F379" s="105"/>
      <c r="G379" s="2"/>
    </row>
    <row r="380" spans="1:7" s="1" customFormat="1" ht="15" customHeight="1" x14ac:dyDescent="0.2">
      <c r="A380" s="130"/>
      <c r="B380" s="131"/>
      <c r="C380" s="105" t="s">
        <v>15</v>
      </c>
      <c r="D380" s="105"/>
      <c r="E380" s="105" t="s">
        <v>11</v>
      </c>
      <c r="F380" s="105"/>
      <c r="G380" s="2"/>
    </row>
    <row r="381" spans="1:7" s="1" customFormat="1" ht="15" customHeight="1" x14ac:dyDescent="0.2">
      <c r="A381" s="44" t="s">
        <v>197</v>
      </c>
      <c r="B381" s="45"/>
      <c r="C381" s="106">
        <f>(C25*100)/D19</f>
        <v>15.914014920064469</v>
      </c>
      <c r="D381" s="106"/>
      <c r="E381" s="106">
        <f>(D25*100)/F19</f>
        <v>18.722267031727089</v>
      </c>
      <c r="F381" s="106"/>
      <c r="G381" s="2"/>
    </row>
    <row r="382" spans="1:7" s="1" customFormat="1" ht="15" customHeight="1" x14ac:dyDescent="0.2">
      <c r="A382" s="50" t="s">
        <v>191</v>
      </c>
      <c r="B382" s="51"/>
      <c r="C382" s="107">
        <f>(C26*100)/D20</f>
        <v>15.916587952666184</v>
      </c>
      <c r="D382" s="107"/>
      <c r="E382" s="107">
        <f>(D26*100)/F20</f>
        <v>17.871757062285617</v>
      </c>
      <c r="F382" s="107"/>
      <c r="G382" s="2"/>
    </row>
    <row r="383" spans="1:7" s="1" customFormat="1" ht="15" customHeight="1" x14ac:dyDescent="0.2">
      <c r="A383" s="6"/>
      <c r="B383" s="90"/>
      <c r="C383" s="19"/>
      <c r="D383" s="19"/>
      <c r="E383" s="19"/>
      <c r="F383" s="61"/>
      <c r="G383" s="2"/>
    </row>
    <row r="384" spans="1:7" s="1" customFormat="1" ht="15" customHeight="1" x14ac:dyDescent="0.2">
      <c r="A384" s="28" t="s">
        <v>43</v>
      </c>
      <c r="B384" s="90"/>
      <c r="C384" s="19"/>
      <c r="D384" s="19"/>
      <c r="E384" s="19"/>
      <c r="F384" s="61"/>
      <c r="G384" s="2"/>
    </row>
    <row r="385" spans="1:7" s="31" customFormat="1" ht="15" customHeight="1" x14ac:dyDescent="0.2">
      <c r="A385" s="42"/>
      <c r="B385" s="93"/>
      <c r="C385" s="19"/>
      <c r="D385" s="19"/>
      <c r="E385" s="19"/>
      <c r="F385" s="19"/>
      <c r="G385" s="3"/>
    </row>
    <row r="386" spans="1:7" s="31" customFormat="1" ht="15" customHeight="1" x14ac:dyDescent="0.2">
      <c r="A386" s="28" t="s">
        <v>195</v>
      </c>
      <c r="B386" s="90"/>
      <c r="C386" s="19"/>
      <c r="D386" s="19"/>
      <c r="E386" s="19"/>
      <c r="F386" s="19"/>
      <c r="G386" s="3"/>
    </row>
    <row r="387" spans="1:7" s="31" customFormat="1" ht="15" customHeight="1" x14ac:dyDescent="0.2">
      <c r="A387" s="28"/>
      <c r="B387" s="90"/>
      <c r="C387" s="19"/>
      <c r="D387" s="19"/>
      <c r="E387" s="19"/>
      <c r="F387" s="19"/>
      <c r="G387" s="3"/>
    </row>
    <row r="388" spans="1:7" s="31" customFormat="1" ht="15" customHeight="1" x14ac:dyDescent="0.2">
      <c r="A388" s="120" t="s">
        <v>16</v>
      </c>
      <c r="B388" s="122"/>
      <c r="C388" s="128" t="s">
        <v>17</v>
      </c>
      <c r="D388" s="144"/>
      <c r="E388" s="144"/>
      <c r="F388" s="129"/>
      <c r="G388" s="3"/>
    </row>
    <row r="389" spans="1:7" s="31" customFormat="1" ht="40.5" customHeight="1" x14ac:dyDescent="0.2">
      <c r="A389" s="100" t="s">
        <v>154</v>
      </c>
      <c r="B389" s="101"/>
      <c r="C389" s="102" t="s">
        <v>375</v>
      </c>
      <c r="D389" s="103"/>
      <c r="E389" s="103"/>
      <c r="F389" s="104"/>
      <c r="G389" s="3"/>
    </row>
    <row r="390" spans="1:7" s="31" customFormat="1" ht="41.25" customHeight="1" x14ac:dyDescent="0.2">
      <c r="A390" s="96" t="s">
        <v>155</v>
      </c>
      <c r="B390" s="97"/>
      <c r="C390" s="102" t="s">
        <v>375</v>
      </c>
      <c r="D390" s="103"/>
      <c r="E390" s="103"/>
      <c r="F390" s="104"/>
      <c r="G390" s="3"/>
    </row>
    <row r="391" spans="1:7" s="31" customFormat="1" ht="45" customHeight="1" x14ac:dyDescent="0.2">
      <c r="A391" s="96" t="s">
        <v>156</v>
      </c>
      <c r="B391" s="97"/>
      <c r="C391" s="102" t="s">
        <v>374</v>
      </c>
      <c r="D391" s="103"/>
      <c r="E391" s="103"/>
      <c r="F391" s="104"/>
      <c r="G391" s="3"/>
    </row>
    <row r="392" spans="1:7" s="31" customFormat="1" ht="38.25" customHeight="1" x14ac:dyDescent="0.2">
      <c r="A392" s="96" t="s">
        <v>157</v>
      </c>
      <c r="B392" s="97"/>
      <c r="C392" s="102" t="s">
        <v>382</v>
      </c>
      <c r="D392" s="103"/>
      <c r="E392" s="103"/>
      <c r="F392" s="104"/>
      <c r="G392" s="3"/>
    </row>
    <row r="393" spans="1:7" s="31" customFormat="1" ht="67.5" customHeight="1" x14ac:dyDescent="0.2">
      <c r="A393" s="96" t="s">
        <v>151</v>
      </c>
      <c r="B393" s="97"/>
      <c r="C393" s="102" t="s">
        <v>379</v>
      </c>
      <c r="D393" s="103"/>
      <c r="E393" s="103"/>
      <c r="F393" s="104"/>
      <c r="G393" s="3"/>
    </row>
    <row r="394" spans="1:7" s="31" customFormat="1" ht="56.25" customHeight="1" x14ac:dyDescent="0.2">
      <c r="A394" s="96" t="s">
        <v>383</v>
      </c>
      <c r="B394" s="97"/>
      <c r="C394" s="102" t="s">
        <v>377</v>
      </c>
      <c r="D394" s="103"/>
      <c r="E394" s="103"/>
      <c r="F394" s="104"/>
      <c r="G394" s="3"/>
    </row>
    <row r="395" spans="1:7" s="31" customFormat="1" ht="53.25" customHeight="1" x14ac:dyDescent="0.2">
      <c r="A395" s="96" t="s">
        <v>388</v>
      </c>
      <c r="B395" s="97"/>
      <c r="C395" s="102" t="s">
        <v>386</v>
      </c>
      <c r="D395" s="103"/>
      <c r="E395" s="103"/>
      <c r="F395" s="104"/>
      <c r="G395" s="3"/>
    </row>
    <row r="396" spans="1:7" s="31" customFormat="1" ht="21" customHeight="1" x14ac:dyDescent="0.2">
      <c r="A396" s="96" t="s">
        <v>389</v>
      </c>
      <c r="B396" s="97"/>
      <c r="C396" s="102" t="s">
        <v>387</v>
      </c>
      <c r="D396" s="103"/>
      <c r="E396" s="103"/>
      <c r="F396" s="104"/>
      <c r="G396" s="3"/>
    </row>
    <row r="397" spans="1:7" s="31" customFormat="1" ht="17.25" customHeight="1" x14ac:dyDescent="0.2">
      <c r="A397" s="118" t="s">
        <v>158</v>
      </c>
      <c r="B397" s="118"/>
      <c r="C397" s="118"/>
      <c r="D397" s="118"/>
      <c r="E397" s="118"/>
      <c r="F397" s="118"/>
      <c r="G397" s="3"/>
    </row>
    <row r="398" spans="1:7" s="31" customFormat="1" ht="24.95" customHeight="1" x14ac:dyDescent="0.2">
      <c r="A398" s="8"/>
      <c r="B398" s="37"/>
      <c r="C398" s="37"/>
      <c r="D398" s="37"/>
      <c r="E398" s="37"/>
      <c r="F398" s="37"/>
      <c r="G398" s="3"/>
    </row>
    <row r="399" spans="1:7" s="31" customFormat="1" ht="15" customHeight="1" x14ac:dyDescent="0.2">
      <c r="A399" s="9" t="s">
        <v>189</v>
      </c>
      <c r="B399" s="32"/>
      <c r="C399" s="23"/>
      <c r="D399" s="23"/>
      <c r="E399" s="23"/>
      <c r="F399" s="23"/>
      <c r="G399" s="3"/>
    </row>
    <row r="400" spans="1:7" s="31" customFormat="1" ht="15" customHeight="1" x14ac:dyDescent="0.2">
      <c r="A400" s="9"/>
      <c r="B400" s="32"/>
      <c r="C400" s="23"/>
      <c r="D400" s="23"/>
      <c r="E400" s="23"/>
      <c r="F400" s="23"/>
      <c r="G400" s="3"/>
    </row>
    <row r="401" spans="1:7" s="31" customFormat="1" ht="15" customHeight="1" x14ac:dyDescent="0.2">
      <c r="A401" s="98" t="s">
        <v>16</v>
      </c>
      <c r="B401" s="99"/>
      <c r="C401" s="115" t="s">
        <v>17</v>
      </c>
      <c r="D401" s="116"/>
      <c r="E401" s="116"/>
      <c r="F401" s="117"/>
      <c r="G401" s="3"/>
    </row>
    <row r="402" spans="1:7" s="31" customFormat="1" ht="50.25" customHeight="1" x14ac:dyDescent="0.2">
      <c r="A402" s="100" t="s">
        <v>154</v>
      </c>
      <c r="B402" s="101"/>
      <c r="C402" s="102" t="s">
        <v>381</v>
      </c>
      <c r="D402" s="103"/>
      <c r="E402" s="103"/>
      <c r="F402" s="104"/>
      <c r="G402" s="3"/>
    </row>
    <row r="403" spans="1:7" s="31" customFormat="1" ht="50.25" customHeight="1" x14ac:dyDescent="0.2">
      <c r="A403" s="96" t="s">
        <v>155</v>
      </c>
      <c r="B403" s="97"/>
      <c r="C403" s="102" t="s">
        <v>381</v>
      </c>
      <c r="D403" s="103"/>
      <c r="E403" s="103"/>
      <c r="F403" s="104"/>
      <c r="G403" s="3"/>
    </row>
    <row r="404" spans="1:7" s="31" customFormat="1" ht="59.25" customHeight="1" x14ac:dyDescent="0.2">
      <c r="A404" s="96" t="s">
        <v>157</v>
      </c>
      <c r="B404" s="97"/>
      <c r="C404" s="102" t="s">
        <v>384</v>
      </c>
      <c r="D404" s="103"/>
      <c r="E404" s="103"/>
      <c r="F404" s="104"/>
      <c r="G404" s="3"/>
    </row>
    <row r="405" spans="1:7" s="31" customFormat="1" ht="90.75" customHeight="1" x14ac:dyDescent="0.2">
      <c r="A405" s="96" t="s">
        <v>151</v>
      </c>
      <c r="B405" s="97"/>
      <c r="C405" s="102" t="s">
        <v>380</v>
      </c>
      <c r="D405" s="103"/>
      <c r="E405" s="103"/>
      <c r="F405" s="104"/>
      <c r="G405" s="3"/>
    </row>
    <row r="406" spans="1:7" s="31" customFormat="1" ht="49.5" customHeight="1" x14ac:dyDescent="0.2">
      <c r="A406" s="96" t="s">
        <v>385</v>
      </c>
      <c r="B406" s="97"/>
      <c r="C406" s="102" t="s">
        <v>376</v>
      </c>
      <c r="D406" s="103"/>
      <c r="E406" s="103"/>
      <c r="F406" s="104"/>
      <c r="G406" s="3"/>
    </row>
    <row r="407" spans="1:7" s="31" customFormat="1" ht="51" customHeight="1" x14ac:dyDescent="0.2">
      <c r="A407" s="96" t="s">
        <v>373</v>
      </c>
      <c r="B407" s="97"/>
      <c r="C407" s="102" t="s">
        <v>378</v>
      </c>
      <c r="D407" s="103"/>
      <c r="E407" s="103"/>
      <c r="F407" s="104"/>
      <c r="G407" s="3"/>
    </row>
    <row r="408" spans="1:7" s="31" customFormat="1" ht="22.5" customHeight="1" x14ac:dyDescent="0.2">
      <c r="A408" s="96" t="s">
        <v>388</v>
      </c>
      <c r="B408" s="97"/>
      <c r="C408" s="102" t="s">
        <v>386</v>
      </c>
      <c r="D408" s="103"/>
      <c r="E408" s="103"/>
      <c r="F408" s="104"/>
      <c r="G408" s="3"/>
    </row>
    <row r="409" spans="1:7" s="31" customFormat="1" ht="21" customHeight="1" x14ac:dyDescent="0.2">
      <c r="A409" s="96" t="s">
        <v>389</v>
      </c>
      <c r="B409" s="97"/>
      <c r="C409" s="102" t="s">
        <v>387</v>
      </c>
      <c r="D409" s="103"/>
      <c r="E409" s="103"/>
      <c r="F409" s="104"/>
      <c r="G409" s="3"/>
    </row>
    <row r="410" spans="1:7" s="5" customFormat="1" ht="15" customHeight="1" x14ac:dyDescent="0.2">
      <c r="A410" s="143" t="s">
        <v>182</v>
      </c>
      <c r="B410" s="143"/>
      <c r="C410" s="143"/>
      <c r="D410" s="143"/>
      <c r="E410" s="143"/>
      <c r="F410" s="143"/>
      <c r="G410" s="4"/>
    </row>
    <row r="411" spans="1:7" s="5" customFormat="1" ht="15" customHeight="1" x14ac:dyDescent="0.2">
      <c r="A411" s="39"/>
      <c r="B411" s="12"/>
      <c r="C411" s="13"/>
      <c r="D411" s="13"/>
      <c r="E411" s="13"/>
      <c r="F411" s="13"/>
      <c r="G411" s="4"/>
    </row>
    <row r="412" spans="1:7" s="1" customFormat="1" ht="15" customHeight="1" x14ac:dyDescent="0.2">
      <c r="A412" s="113" t="s">
        <v>30</v>
      </c>
      <c r="B412" s="113"/>
      <c r="C412" s="113"/>
      <c r="D412" s="113"/>
      <c r="E412" s="113"/>
      <c r="F412" s="113"/>
      <c r="G412" s="2"/>
    </row>
    <row r="413" spans="1:7" s="3" customFormat="1" ht="15" customHeight="1" x14ac:dyDescent="0.2">
      <c r="A413" s="146" t="s">
        <v>42</v>
      </c>
      <c r="B413" s="146"/>
      <c r="C413" s="146"/>
      <c r="D413" s="146"/>
      <c r="E413" s="146"/>
      <c r="F413" s="146"/>
    </row>
    <row r="414" spans="1:7" s="3" customFormat="1" ht="15" customHeight="1" x14ac:dyDescent="0.2">
      <c r="A414" s="146" t="s">
        <v>34</v>
      </c>
      <c r="B414" s="146"/>
      <c r="C414" s="146"/>
      <c r="D414" s="146"/>
      <c r="E414" s="146"/>
      <c r="F414" s="146"/>
    </row>
    <row r="415" spans="1:7" s="3" customFormat="1" ht="15" customHeight="1" x14ac:dyDescent="0.2">
      <c r="A415" s="146" t="s">
        <v>32</v>
      </c>
      <c r="B415" s="146"/>
      <c r="C415" s="146"/>
      <c r="D415" s="146"/>
      <c r="E415" s="146"/>
      <c r="F415" s="146"/>
    </row>
    <row r="416" spans="1:7" s="3" customFormat="1" ht="15" customHeight="1" x14ac:dyDescent="0.2">
      <c r="A416" s="145" t="s">
        <v>44</v>
      </c>
      <c r="B416" s="145"/>
      <c r="C416" s="145"/>
      <c r="D416" s="145"/>
      <c r="E416" s="145"/>
      <c r="F416" s="145"/>
    </row>
    <row r="417" spans="1:6" x14ac:dyDescent="0.2">
      <c r="A417" s="141" t="s">
        <v>153</v>
      </c>
      <c r="B417" s="141"/>
      <c r="C417" s="141"/>
      <c r="D417" s="141"/>
      <c r="E417" s="141"/>
      <c r="F417" s="141"/>
    </row>
    <row r="418" spans="1:6" x14ac:dyDescent="0.2">
      <c r="A418" s="119"/>
      <c r="B418" s="119"/>
      <c r="C418" s="119"/>
      <c r="D418" s="119"/>
      <c r="E418" s="119"/>
      <c r="F418" s="119"/>
    </row>
    <row r="421" spans="1:6" x14ac:dyDescent="0.2">
      <c r="A421" s="119"/>
      <c r="B421" s="119"/>
      <c r="C421" s="119"/>
      <c r="D421" s="119"/>
      <c r="E421" s="119"/>
      <c r="F421" s="119"/>
    </row>
  </sheetData>
  <customSheetViews>
    <customSheetView guid="{14C46D24-166A-4AEF-8C32-1AF759E104A2}" scale="80" showGridLines="0" showRuler="0" topLeftCell="A390">
      <selection activeCell="C403" sqref="C403"/>
      <pageMargins left="0.19685039370078741" right="0.19685039370078741" top="0.39370078740157483" bottom="0.39370078740157483" header="0.51181102362204722" footer="0.23622047244094491"/>
      <printOptions horizontalCentered="1"/>
      <pageSetup paperSize="9" scale="80" orientation="portrait" horizontalDpi="300" verticalDpi="300" r:id="rId1"/>
      <headerFooter alignWithMargins="0"/>
    </customSheetView>
    <customSheetView guid="{1B7F6D3A-CDE9-4228-95DE-A789DEB98A34}" scale="80" showGridLines="0" showRuler="0" topLeftCell="A723">
      <selection activeCell="C709" sqref="C709"/>
      <pageMargins left="0.19685039370078741" right="0.19685039370078741" top="0.39370078740157483" bottom="0.39370078740157483" header="0.51181102362204722" footer="0.23622047244094491"/>
      <printOptions horizontalCentered="1"/>
      <pageSetup paperSize="9" scale="80" orientation="portrait" horizontalDpi="300" verticalDpi="300" r:id="rId2"/>
      <headerFooter alignWithMargins="0"/>
    </customSheetView>
    <customSheetView guid="{E6A20285-EBE3-4E8C-8135-B113C08CC9AD}" scale="80" showGridLines="0" showRuler="0" topLeftCell="A696">
      <selection activeCell="A721" sqref="A721"/>
      <pageMargins left="0.19685039370078741" right="0.19685039370078741" top="0.39370078740157483" bottom="0.39370078740157483" header="0.51181102362204722" footer="0.23622047244094491"/>
      <printOptions horizontalCentered="1"/>
      <pageSetup paperSize="9" scale="80" orientation="portrait" horizontalDpi="300" verticalDpi="300" r:id="rId3"/>
      <headerFooter alignWithMargins="0"/>
    </customSheetView>
    <customSheetView guid="{A0382006-4A22-4EE1-B560-98B092724398}" scale="80" showGridLines="0" showRuler="0" topLeftCell="A506">
      <selection activeCell="C527" sqref="C527"/>
      <pageMargins left="0.19685039370078741" right="0.19685039370078741" top="0.39370078740157483" bottom="0.39370078740157483" header="0.51181102362204722" footer="0.23622047244094491"/>
      <printOptions horizontalCentered="1"/>
      <pageSetup paperSize="9" scale="80" orientation="portrait" horizontalDpi="300" verticalDpi="300" r:id="rId4"/>
      <headerFooter alignWithMargins="0"/>
    </customSheetView>
  </customSheetViews>
  <mergeCells count="117">
    <mergeCell ref="A421:F421"/>
    <mergeCell ref="A414:F414"/>
    <mergeCell ref="A415:F415"/>
    <mergeCell ref="C381:D381"/>
    <mergeCell ref="A413:F413"/>
    <mergeCell ref="B215:C215"/>
    <mergeCell ref="E215:F215"/>
    <mergeCell ref="E201:F201"/>
    <mergeCell ref="B75:C75"/>
    <mergeCell ref="E75:F75"/>
    <mergeCell ref="A137:A138"/>
    <mergeCell ref="B137:C137"/>
    <mergeCell ref="E137:F137"/>
    <mergeCell ref="A75:A76"/>
    <mergeCell ref="C409:F409"/>
    <mergeCell ref="A207:A208"/>
    <mergeCell ref="B207:C207"/>
    <mergeCell ref="E207:F207"/>
    <mergeCell ref="A176:F176"/>
    <mergeCell ref="A179:A180"/>
    <mergeCell ref="B179:C179"/>
    <mergeCell ref="E179:F179"/>
    <mergeCell ref="A201:A202"/>
    <mergeCell ref="B201:C201"/>
    <mergeCell ref="A417:F417"/>
    <mergeCell ref="A418:F418"/>
    <mergeCell ref="A215:A216"/>
    <mergeCell ref="A65:A66"/>
    <mergeCell ref="B65:C65"/>
    <mergeCell ref="E65:F65"/>
    <mergeCell ref="E375:F375"/>
    <mergeCell ref="A29:F29"/>
    <mergeCell ref="A32:A33"/>
    <mergeCell ref="B32:C32"/>
    <mergeCell ref="E32:F32"/>
    <mergeCell ref="A52:A53"/>
    <mergeCell ref="B52:C52"/>
    <mergeCell ref="E52:F52"/>
    <mergeCell ref="C393:F393"/>
    <mergeCell ref="A407:B407"/>
    <mergeCell ref="A410:F410"/>
    <mergeCell ref="A388:B388"/>
    <mergeCell ref="C388:F388"/>
    <mergeCell ref="C389:F389"/>
    <mergeCell ref="C390:F390"/>
    <mergeCell ref="C391:F391"/>
    <mergeCell ref="C392:F392"/>
    <mergeCell ref="A416:F416"/>
    <mergeCell ref="A7:F7"/>
    <mergeCell ref="C17:F17"/>
    <mergeCell ref="C394:F394"/>
    <mergeCell ref="A1:F1"/>
    <mergeCell ref="A2:F2"/>
    <mergeCell ref="A3:F3"/>
    <mergeCell ref="A11:B12"/>
    <mergeCell ref="A17:B18"/>
    <mergeCell ref="C23:C24"/>
    <mergeCell ref="A6:F6"/>
    <mergeCell ref="E60:F60"/>
    <mergeCell ref="A27:F27"/>
    <mergeCell ref="E373:F373"/>
    <mergeCell ref="A370:F370"/>
    <mergeCell ref="C382:D382"/>
    <mergeCell ref="A372:A373"/>
    <mergeCell ref="A377:F377"/>
    <mergeCell ref="A379:B380"/>
    <mergeCell ref="C11:F11"/>
    <mergeCell ref="E12:F12"/>
    <mergeCell ref="A23:B24"/>
    <mergeCell ref="D23:D24"/>
    <mergeCell ref="E23:F23"/>
    <mergeCell ref="C18:D18"/>
    <mergeCell ref="C12:D12"/>
    <mergeCell ref="A412:F412"/>
    <mergeCell ref="E18:F18"/>
    <mergeCell ref="C404:F404"/>
    <mergeCell ref="C405:F405"/>
    <mergeCell ref="A404:B404"/>
    <mergeCell ref="A405:B405"/>
    <mergeCell ref="C374:D374"/>
    <mergeCell ref="C373:D373"/>
    <mergeCell ref="A395:B395"/>
    <mergeCell ref="C401:F401"/>
    <mergeCell ref="A408:B408"/>
    <mergeCell ref="C408:F408"/>
    <mergeCell ref="A406:B406"/>
    <mergeCell ref="C407:F407"/>
    <mergeCell ref="A402:B402"/>
    <mergeCell ref="A397:F397"/>
    <mergeCell ref="A403:B403"/>
    <mergeCell ref="C375:D375"/>
    <mergeCell ref="C379:F379"/>
    <mergeCell ref="E380:F380"/>
    <mergeCell ref="C395:F395"/>
    <mergeCell ref="E374:F374"/>
    <mergeCell ref="C396:F396"/>
    <mergeCell ref="A60:A61"/>
    <mergeCell ref="B60:C60"/>
    <mergeCell ref="A409:B409"/>
    <mergeCell ref="A401:B401"/>
    <mergeCell ref="A389:B389"/>
    <mergeCell ref="A390:B390"/>
    <mergeCell ref="A391:B391"/>
    <mergeCell ref="A392:B392"/>
    <mergeCell ref="A393:B393"/>
    <mergeCell ref="A394:B394"/>
    <mergeCell ref="A396:B396"/>
    <mergeCell ref="C406:F406"/>
    <mergeCell ref="C402:F402"/>
    <mergeCell ref="C403:F403"/>
    <mergeCell ref="C372:F372"/>
    <mergeCell ref="E381:F381"/>
    <mergeCell ref="E382:F382"/>
    <mergeCell ref="C380:D380"/>
    <mergeCell ref="A334:A335"/>
    <mergeCell ref="B334:C334"/>
    <mergeCell ref="E334:F334"/>
  </mergeCells>
  <phoneticPr fontId="2" type="noConversion"/>
  <printOptions horizontalCentered="1"/>
  <pageMargins left="0" right="0" top="0.51181102362204722" bottom="0.51181102362204722" header="0.51181102362204722" footer="0.23622047244094491"/>
  <pageSetup paperSize="9" scale="63" orientation="portrait" horizontalDpi="4294967294" verticalDpi="4294967294" r:id="rId5"/>
  <headerFooter alignWithMargins="0">
    <oddFooter>&amp;R&amp;P</oddFooter>
  </headerFooter>
  <rowBreaks count="1" manualBreakCount="1">
    <brk id="51" max="5" man="1"/>
  </rowBreaks>
  <drawing r:id="rId6"/>
  <legacyDrawing r:id="rId7"/>
  <oleObjects>
    <mc:AlternateContent xmlns:mc="http://schemas.openxmlformats.org/markup-compatibility/2006">
      <mc:Choice Requires="x14">
        <oleObject progId="PBrush" shapeId="1025" r:id="rId8">
          <objectPr defaultSize="0" autoPict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866775</xdr:colOff>
                <xdr:row>4</xdr:row>
                <xdr:rowOff>85725</xdr:rowOff>
              </to>
            </anchor>
          </objectPr>
        </oleObject>
      </mc:Choice>
      <mc:Fallback>
        <oleObject progId="PBrush" shapeId="1025" r:id="rId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OCA</vt:lpstr>
      <vt:lpstr>OCA!Area_de_impressao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BARAO MELO</dc:creator>
  <cp:lastModifiedBy>Luiz Paulo de Carvalho Moraes</cp:lastModifiedBy>
  <cp:lastPrinted>2018-05-14T18:41:32Z</cp:lastPrinted>
  <dcterms:created xsi:type="dcterms:W3CDTF">2008-01-19T12:08:48Z</dcterms:created>
  <dcterms:modified xsi:type="dcterms:W3CDTF">2019-04-29T14:14:09Z</dcterms:modified>
</cp:coreProperties>
</file>